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server01\gee\partilha_gee\ANÁLISE ECONÓMICA\A-Conjuntura\F-Flaches\Covid\envio\"/>
    </mc:Choice>
  </mc:AlternateContent>
  <xr:revisionPtr revIDLastSave="0" documentId="13_ncr:1_{76F34357-DACD-4325-9372-DF77F5654DDA}" xr6:coauthVersionLast="47" xr6:coauthVersionMax="47" xr10:uidLastSave="{00000000-0000-0000-0000-000000000000}"/>
  <bookViews>
    <workbookView xWindow="-108" yWindow="-108" windowWidth="23256" windowHeight="12720" tabRatio="858" activeTab="1" xr2:uid="{00000000-000D-0000-FFFF-FFFF00000000}"/>
  </bookViews>
  <sheets>
    <sheet name="Índice" sheetId="6" r:id="rId1"/>
    <sheet name="Indicadores Diários" sheetId="14" r:id="rId2"/>
    <sheet name="Indicadores Semanais" sheetId="23" r:id="rId3"/>
    <sheet name="Indicadores mensais" sheetId="12" r:id="rId4"/>
    <sheet name="Indicadores Trimestrais" sheetId="20" r:id="rId5"/>
    <sheet name="Previsões" sheetId="11" r:id="rId6"/>
    <sheet name="Inquérito Excecional INE_BdP" sheetId="13" r:id="rId7"/>
    <sheet name="Indicadores Diários (2)" sheetId="15" state="hidden" r:id="rId8"/>
  </sheets>
  <definedNames>
    <definedName name="_PIB93" localSheetId="1">#REF!</definedName>
    <definedName name="_PIB93" localSheetId="7">#REF!</definedName>
    <definedName name="_PIB93" localSheetId="3">#REF!</definedName>
    <definedName name="_PIB93" localSheetId="4">#REF!</definedName>
    <definedName name="_PIB93" localSheetId="6">#REF!</definedName>
    <definedName name="_PIB93" localSheetId="5">#REF!</definedName>
    <definedName name="_PIB93">#REF!</definedName>
    <definedName name="AAA" localSheetId="1">#REF!</definedName>
    <definedName name="AAA" localSheetId="7">#REF!</definedName>
    <definedName name="AAA" localSheetId="3">#REF!</definedName>
    <definedName name="AAA" localSheetId="4">#REF!</definedName>
    <definedName name="AAA" localSheetId="6">#REF!</definedName>
    <definedName name="AAA" localSheetId="5">#REF!</definedName>
    <definedName name="AAA">#REF!</definedName>
    <definedName name="AAAA" localSheetId="1">#REF!</definedName>
    <definedName name="AAAA" localSheetId="7">#REF!</definedName>
    <definedName name="AAAA" localSheetId="3">#REF!</definedName>
    <definedName name="AAAA" localSheetId="4">#REF!</definedName>
    <definedName name="AAAA" localSheetId="6">#REF!</definedName>
    <definedName name="AAAA" localSheetId="5">#REF!</definedName>
    <definedName name="AAAA">#REF!</definedName>
    <definedName name="_xlnm.Print_Area" localSheetId="1">#REF!</definedName>
    <definedName name="_xlnm.Print_Area" localSheetId="7">#REF!</definedName>
    <definedName name="_xlnm.Print_Area" localSheetId="3">#REF!</definedName>
    <definedName name="_xlnm.Print_Area" localSheetId="4">#REF!</definedName>
    <definedName name="_xlnm.Print_Area" localSheetId="6">#REF!</definedName>
    <definedName name="_xlnm.Print_Area" localSheetId="5">#REF!</definedName>
    <definedName name="_xlnm.Print_Area">#REF!</definedName>
    <definedName name="bal_tecn" localSheetId="1">#REF!</definedName>
    <definedName name="bal_tecn" localSheetId="7">#REF!</definedName>
    <definedName name="bal_tecn" localSheetId="3">#REF!</definedName>
    <definedName name="bal_tecn" localSheetId="4">#REF!</definedName>
    <definedName name="bal_tecn" localSheetId="6">#REF!</definedName>
    <definedName name="bal_tecn" localSheetId="5">#REF!</definedName>
    <definedName name="bal_tecn">#REF!</definedName>
    <definedName name="ee" localSheetId="1">#REF!</definedName>
    <definedName name="ee" localSheetId="7">#REF!</definedName>
    <definedName name="ee" localSheetId="3">#REF!</definedName>
    <definedName name="ee" localSheetId="4">#REF!</definedName>
    <definedName name="ee" localSheetId="6">#REF!</definedName>
    <definedName name="ee" localSheetId="5">#REF!</definedName>
    <definedName name="ee">#REF!</definedName>
    <definedName name="HTML1_1" hidden="1">"'[SICN.XLS]1.2.1 SEC_SINTESE'!$A$1:$D$59"</definedName>
    <definedName name="HTML1_10" hidden="1">""</definedName>
    <definedName name="HTML1_11" hidden="1">1</definedName>
    <definedName name="HTML1_12" hidden="1">"C:\TRABALHO\FILIPE\x.htm"</definedName>
    <definedName name="HTML1_2" hidden="1">1</definedName>
    <definedName name="HTML1_3" hidden="1">"SICN"</definedName>
    <definedName name="HTML1_4" hidden="1">"1.2.1 SEC_SINTESE"</definedName>
    <definedName name="HTML1_5" hidden="1">""</definedName>
    <definedName name="HTML1_6" hidden="1">-4146</definedName>
    <definedName name="HTML1_7" hidden="1">-4146</definedName>
    <definedName name="HTML1_8" hidden="1">"15-10-1997"</definedName>
    <definedName name="HTML1_9" hidden="1">"INSTITUTO NACIONAL ESTATÍSTICA"</definedName>
    <definedName name="HTML2_1" hidden="1">"'[SICN.XLS]1. REALIZAÇÃO'!$A$1:$D$31"</definedName>
    <definedName name="HTML2_10" hidden="1">""</definedName>
    <definedName name="HTML2_11" hidden="1">1</definedName>
    <definedName name="HTML2_12" hidden="1">"C:\TRABALHO\FILIPE\xxxxxxxx.htm"</definedName>
    <definedName name="HTML2_2" hidden="1">1</definedName>
    <definedName name="HTML2_3" hidden="1">"SICN"</definedName>
    <definedName name="HTML2_4" hidden="1">"1. REALIZAÇÃO"</definedName>
    <definedName name="HTML2_5" hidden="1">""</definedName>
    <definedName name="HTML2_6" hidden="1">-4146</definedName>
    <definedName name="HTML2_7" hidden="1">-4146</definedName>
    <definedName name="HTML2_8" hidden="1">"15-10-1997"</definedName>
    <definedName name="HTML2_9" hidden="1">"INSTITUTO NACIONAL ESTATÍSTICA"</definedName>
    <definedName name="HTMLCount" hidden="1">2</definedName>
    <definedName name="marco_1digito" localSheetId="1">#REF!</definedName>
    <definedName name="marco_1digito" localSheetId="7">#REF!</definedName>
    <definedName name="marco_1digito" localSheetId="3">#REF!</definedName>
    <definedName name="marco_1digito" localSheetId="4">#REF!</definedName>
    <definedName name="marco_1digito" localSheetId="6">#REF!</definedName>
    <definedName name="marco_1digito" localSheetId="5">#REF!</definedName>
    <definedName name="marco_1digito">#REF!</definedName>
    <definedName name="Paises" localSheetId="1">#REF!</definedName>
    <definedName name="Paises" localSheetId="7">#REF!</definedName>
    <definedName name="Paises" localSheetId="3">#REF!</definedName>
    <definedName name="Paises" localSheetId="4">#REF!</definedName>
    <definedName name="Paises" localSheetId="6">#REF!</definedName>
    <definedName name="Paises" localSheetId="5">#REF!</definedName>
    <definedName name="Paises">#REF!</definedName>
    <definedName name="PRINT_AREA_MI" localSheetId="1">#REF!</definedName>
    <definedName name="PRINT_AREA_MI" localSheetId="7">#REF!</definedName>
    <definedName name="PRINT_AREA_MI" localSheetId="3">#REF!</definedName>
    <definedName name="PRINT_AREA_MI" localSheetId="4">#REF!</definedName>
    <definedName name="PRINT_AREA_MI" localSheetId="6">#REF!</definedName>
    <definedName name="PRINT_AREA_MI" localSheetId="5">#REF!</definedName>
    <definedName name="PRINT_AREA_MI">#REF!</definedName>
    <definedName name="Query1" localSheetId="1">#REF!</definedName>
    <definedName name="Query1" localSheetId="7">#REF!</definedName>
    <definedName name="Query1" localSheetId="3">#REF!</definedName>
    <definedName name="Query1" localSheetId="4">#REF!</definedName>
    <definedName name="Query1" localSheetId="6">#REF!</definedName>
    <definedName name="Query1" localSheetId="5">#REF!</definedName>
    <definedName name="Query1">#REF!</definedName>
    <definedName name="ResumoPorDelegacaoPrograma_Tabela_de_Referência_Cruzada" localSheetId="1">#REF!</definedName>
    <definedName name="ResumoPorDelegacaoPrograma_Tabela_de_Referência_Cruzada" localSheetId="7">#REF!</definedName>
    <definedName name="ResumoPorDelegacaoPrograma_Tabela_de_Referência_Cruzada" localSheetId="3">#REF!</definedName>
    <definedName name="ResumoPorDelegacaoPrograma_Tabela_de_Referência_Cruzada" localSheetId="4">#REF!</definedName>
    <definedName name="ResumoPorDelegacaoPrograma_Tabela_de_Referência_Cruzada" localSheetId="6">#REF!</definedName>
    <definedName name="ResumoPorDelegacaoPrograma_Tabela_de_Referência_Cruzada" localSheetId="5">#REF!</definedName>
    <definedName name="ResumoPorDelegacaoPrograma_Tabela_de_Referência_Cruzad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R632" i="14" l="1"/>
  <c r="T632" i="14"/>
  <c r="W632" i="14"/>
  <c r="Z632" i="14"/>
  <c r="R631" i="14"/>
  <c r="T631" i="14"/>
  <c r="U631" i="14"/>
  <c r="Z631" i="14"/>
  <c r="W631" i="14"/>
  <c r="R626" i="14"/>
  <c r="T626" i="14"/>
  <c r="Z626" i="14"/>
  <c r="W626" i="14"/>
  <c r="R627" i="14"/>
  <c r="T627" i="14"/>
  <c r="Z627" i="14"/>
  <c r="W627" i="14"/>
  <c r="R628" i="14"/>
  <c r="T628" i="14"/>
  <c r="Z628" i="14"/>
  <c r="W628" i="14"/>
  <c r="R629" i="14"/>
  <c r="T629" i="14"/>
  <c r="Z629" i="14"/>
  <c r="W629" i="14"/>
  <c r="R630" i="14"/>
  <c r="T630" i="14"/>
  <c r="Z630" i="14"/>
  <c r="W630" i="14"/>
  <c r="R48" i="11"/>
  <c r="Q48" i="11"/>
  <c r="P48" i="11"/>
  <c r="O48" i="11"/>
  <c r="N48" i="11"/>
  <c r="M48" i="11"/>
  <c r="L48" i="11"/>
  <c r="U632" i="14" l="1"/>
  <c r="U630" i="14"/>
  <c r="U629" i="14"/>
  <c r="U628" i="14"/>
  <c r="U627" i="14"/>
  <c r="U626" i="14"/>
  <c r="Z621" i="14" l="1"/>
  <c r="Z622" i="14"/>
  <c r="U625" i="14"/>
  <c r="U624" i="14" l="1"/>
  <c r="Z619" i="14"/>
  <c r="U623" i="14"/>
  <c r="Z620" i="14"/>
  <c r="U622" i="14"/>
  <c r="U619" i="14"/>
  <c r="Z625" i="14"/>
  <c r="Z623" i="14"/>
  <c r="U620" i="14"/>
  <c r="U621" i="14"/>
  <c r="Z624" i="14"/>
  <c r="U618" i="14" l="1"/>
  <c r="Z613" i="14"/>
  <c r="U612" i="14"/>
  <c r="U615" i="14"/>
  <c r="Z617" i="14"/>
  <c r="Z618" i="14"/>
  <c r="U617" i="14"/>
  <c r="U614" i="14"/>
  <c r="U616" i="14"/>
  <c r="Z615" i="14"/>
  <c r="Z612" i="14"/>
  <c r="U613" i="14"/>
  <c r="Z616" i="14"/>
  <c r="Z614" i="14"/>
  <c r="Z610" i="14" l="1"/>
  <c r="U606" i="14"/>
  <c r="Z606" i="14"/>
  <c r="Z608" i="14"/>
  <c r="Z611" i="14"/>
  <c r="Z609" i="14"/>
  <c r="Z605" i="14"/>
  <c r="U610" i="14"/>
  <c r="Z607" i="14"/>
  <c r="U611" i="14"/>
  <c r="U607" i="14"/>
  <c r="U608" i="14"/>
  <c r="U609" i="14"/>
  <c r="U605" i="14"/>
  <c r="U600" i="14" l="1"/>
  <c r="Z602" i="14"/>
  <c r="U599" i="14"/>
  <c r="Z604" i="14"/>
  <c r="U601" i="14"/>
  <c r="Z600" i="14"/>
  <c r="Z601" i="14"/>
  <c r="Z598" i="14"/>
  <c r="U602" i="14"/>
  <c r="Z603" i="14"/>
  <c r="U603" i="14"/>
  <c r="U604" i="14"/>
  <c r="Z599" i="14"/>
  <c r="U598" i="14"/>
  <c r="Z596" i="14" l="1"/>
  <c r="Z597" i="14"/>
  <c r="Z589" i="14"/>
  <c r="Z588" i="14"/>
  <c r="Z593" i="14"/>
  <c r="Z591" i="14"/>
  <c r="Z592" i="14"/>
  <c r="Z594" i="14"/>
  <c r="U591" i="14"/>
  <c r="U593" i="14"/>
  <c r="U595" i="14"/>
  <c r="U597" i="14"/>
  <c r="U596" i="14"/>
  <c r="Z595" i="14"/>
  <c r="U592" i="14"/>
  <c r="Z587" i="14"/>
  <c r="U594" i="14"/>
  <c r="Z586" i="14"/>
  <c r="Z585" i="14"/>
  <c r="Z590" i="14"/>
  <c r="Z584" i="14"/>
  <c r="U590" i="14"/>
  <c r="U589" i="14"/>
  <c r="U588" i="14"/>
  <c r="U587" i="14"/>
  <c r="U586" i="14"/>
  <c r="U585" i="14"/>
  <c r="U584" i="14"/>
  <c r="Z579" i="14" l="1"/>
  <c r="Z581" i="14"/>
  <c r="Z577" i="14"/>
  <c r="Z583" i="14"/>
  <c r="Z578" i="14"/>
  <c r="Z582" i="14"/>
  <c r="Z580" i="14"/>
  <c r="U583" i="14"/>
  <c r="U582" i="14"/>
  <c r="U581" i="14"/>
  <c r="U580" i="14"/>
  <c r="U579" i="14"/>
  <c r="U578" i="14"/>
  <c r="U577" i="14"/>
  <c r="U574" i="14"/>
  <c r="U572" i="14"/>
  <c r="Z575" i="14"/>
  <c r="U571" i="14"/>
  <c r="U575" i="14"/>
  <c r="U573" i="14"/>
  <c r="Z570" i="14"/>
  <c r="Z571" i="14"/>
  <c r="U576" i="14"/>
  <c r="Z572" i="14"/>
  <c r="Z576" i="14"/>
  <c r="Z574" i="14"/>
  <c r="U570" i="14"/>
  <c r="Z573" i="14"/>
  <c r="Z567" i="14"/>
  <c r="Z564" i="14"/>
  <c r="Z568" i="14"/>
  <c r="Z563" i="14"/>
  <c r="Z565" i="14"/>
  <c r="Z569" i="14"/>
  <c r="Z566" i="14"/>
  <c r="U569" i="14"/>
  <c r="U568" i="14"/>
  <c r="U567" i="14"/>
  <c r="U566" i="14"/>
  <c r="U565" i="14"/>
  <c r="U564" i="14"/>
  <c r="U563" i="14"/>
  <c r="Z562" i="14"/>
  <c r="Z557" i="14"/>
  <c r="Z559" i="14"/>
  <c r="Z561" i="14"/>
  <c r="U562" i="14"/>
  <c r="Z560" i="14"/>
  <c r="Z558" i="14"/>
  <c r="Z556" i="14"/>
  <c r="U561" i="14"/>
  <c r="U560" i="14"/>
  <c r="U559" i="14"/>
  <c r="U558" i="14"/>
  <c r="U557" i="14"/>
  <c r="U556" i="14"/>
  <c r="Z554" i="14"/>
  <c r="Z550" i="14"/>
  <c r="Z552" i="14"/>
  <c r="U552" i="14"/>
  <c r="Z551" i="14"/>
  <c r="Z555" i="14"/>
  <c r="U553" i="14"/>
  <c r="U555" i="14"/>
  <c r="U554" i="14"/>
  <c r="Z553" i="14"/>
  <c r="U551" i="14"/>
  <c r="Z549" i="14"/>
  <c r="U550" i="14"/>
  <c r="U549" i="14"/>
  <c r="Z542" i="14" l="1"/>
  <c r="Z544" i="14"/>
  <c r="U548" i="14"/>
  <c r="Z543" i="14"/>
  <c r="Z546" i="14"/>
  <c r="Z548" i="14"/>
  <c r="Z547" i="14"/>
  <c r="Z545" i="14"/>
  <c r="U547" i="14"/>
  <c r="U545" i="14"/>
  <c r="U546" i="14"/>
  <c r="U544" i="14"/>
  <c r="U542" i="14"/>
  <c r="U543" i="14"/>
  <c r="Z536" i="14" l="1"/>
  <c r="Z540" i="14"/>
  <c r="Z535" i="14"/>
  <c r="Z537" i="14"/>
  <c r="Z539" i="14"/>
  <c r="Z541" i="14"/>
  <c r="Z538" i="14"/>
  <c r="U541" i="14"/>
  <c r="U540" i="14"/>
  <c r="U539" i="14"/>
  <c r="U538" i="14"/>
  <c r="U537" i="14"/>
  <c r="U536" i="14"/>
  <c r="U535" i="14"/>
  <c r="U528" i="14" l="1"/>
  <c r="U529" i="14"/>
  <c r="Z534" i="14"/>
  <c r="Z532" i="14"/>
  <c r="Z528" i="14"/>
  <c r="U524" i="14"/>
  <c r="U533" i="14"/>
  <c r="Z522" i="14"/>
  <c r="U532" i="14"/>
  <c r="Z529" i="14"/>
  <c r="Z524" i="14"/>
  <c r="Z533" i="14"/>
  <c r="U531" i="14"/>
  <c r="U530" i="14"/>
  <c r="Z531" i="14"/>
  <c r="U534" i="14"/>
  <c r="Z530" i="14"/>
  <c r="Z526" i="14"/>
  <c r="Z527" i="14"/>
  <c r="U525" i="14"/>
  <c r="Z523" i="14"/>
  <c r="U521" i="14"/>
  <c r="Z525" i="14"/>
  <c r="U522" i="14"/>
  <c r="U526" i="14"/>
  <c r="Z521" i="14"/>
  <c r="U527" i="14"/>
  <c r="U523" i="14"/>
  <c r="Z519" i="14"/>
  <c r="Z518" i="14"/>
  <c r="U520" i="14"/>
  <c r="U517" i="14"/>
  <c r="U514" i="14"/>
  <c r="U519" i="14"/>
  <c r="Z515" i="14"/>
  <c r="Z516" i="14"/>
  <c r="U518" i="14"/>
  <c r="Z520" i="14"/>
  <c r="Z517" i="14"/>
  <c r="U516" i="14"/>
  <c r="Z514" i="14"/>
  <c r="U515" i="14"/>
  <c r="J48" i="11" l="1"/>
  <c r="K48" i="11"/>
  <c r="I48" i="11"/>
  <c r="G48" i="11"/>
  <c r="F48" i="11"/>
  <c r="D48" i="11"/>
  <c r="R618" i="14" l="1"/>
  <c r="R619" i="14"/>
  <c r="R625" i="14"/>
  <c r="R620" i="14"/>
  <c r="R621" i="14"/>
  <c r="R623" i="14"/>
  <c r="R624" i="14"/>
  <c r="R622" i="14"/>
  <c r="T618" i="14"/>
  <c r="T623" i="14"/>
  <c r="T625" i="14"/>
  <c r="T620" i="14"/>
  <c r="T619" i="14"/>
  <c r="T624" i="14"/>
  <c r="T621" i="14"/>
  <c r="T622" i="14"/>
  <c r="W618" i="14"/>
  <c r="W625" i="14"/>
  <c r="W620" i="14"/>
  <c r="W623" i="14"/>
  <c r="W622" i="14"/>
  <c r="W621" i="14"/>
  <c r="W624" i="14"/>
  <c r="W619" i="14"/>
  <c r="R614" i="14"/>
  <c r="R616" i="14"/>
  <c r="R617" i="14"/>
  <c r="R613" i="14"/>
  <c r="R612" i="14"/>
  <c r="R615" i="14"/>
  <c r="T616" i="14"/>
  <c r="T617" i="14"/>
  <c r="T615" i="14"/>
  <c r="T613" i="14"/>
  <c r="T614" i="14"/>
  <c r="T612" i="14"/>
  <c r="W617" i="14"/>
  <c r="W613" i="14"/>
  <c r="W616" i="14"/>
  <c r="W612" i="14"/>
  <c r="W614" i="14"/>
  <c r="W615" i="14"/>
  <c r="R605" i="14"/>
  <c r="R608" i="14"/>
  <c r="R609" i="14"/>
  <c r="R611" i="14"/>
  <c r="R606" i="14"/>
  <c r="R610" i="14"/>
  <c r="R607" i="14"/>
  <c r="T610" i="14"/>
  <c r="T606" i="14"/>
  <c r="T608" i="14"/>
  <c r="T605" i="14"/>
  <c r="T611" i="14"/>
  <c r="T607" i="14"/>
  <c r="T609" i="14"/>
  <c r="W605" i="14"/>
  <c r="W610" i="14"/>
  <c r="W607" i="14"/>
  <c r="W606" i="14"/>
  <c r="W609" i="14"/>
  <c r="W611" i="14"/>
  <c r="W608" i="14"/>
  <c r="W604" i="14"/>
  <c r="W601" i="14"/>
  <c r="W600" i="14"/>
  <c r="W598" i="14"/>
  <c r="W602" i="14"/>
  <c r="W599" i="14"/>
  <c r="W603" i="14"/>
  <c r="R603" i="14"/>
  <c r="R600" i="14"/>
  <c r="R604" i="14"/>
  <c r="R602" i="14"/>
  <c r="R598" i="14"/>
  <c r="R599" i="14"/>
  <c r="R601" i="14"/>
  <c r="T602" i="14"/>
  <c r="T599" i="14"/>
  <c r="T604" i="14"/>
  <c r="T598" i="14"/>
  <c r="T603" i="14"/>
  <c r="T600" i="14"/>
  <c r="T601" i="14"/>
  <c r="R597" i="14"/>
  <c r="R595" i="14"/>
  <c r="R594" i="14"/>
  <c r="R596" i="14"/>
  <c r="R593" i="14"/>
  <c r="R592" i="14"/>
  <c r="R591" i="14"/>
  <c r="T591" i="14"/>
  <c r="T596" i="14"/>
  <c r="T592" i="14"/>
  <c r="T594" i="14"/>
  <c r="T597" i="14"/>
  <c r="T593" i="14"/>
  <c r="T595" i="14"/>
  <c r="W594" i="14"/>
  <c r="W597" i="14"/>
  <c r="W592" i="14"/>
  <c r="W591" i="14"/>
  <c r="W593" i="14"/>
  <c r="W596" i="14"/>
  <c r="W595" i="14"/>
  <c r="R587" i="14"/>
  <c r="R585" i="14"/>
  <c r="R589" i="14"/>
  <c r="R590" i="14"/>
  <c r="R584" i="14"/>
  <c r="R586" i="14"/>
  <c r="R588" i="14"/>
  <c r="T587" i="14"/>
  <c r="T590" i="14"/>
  <c r="T584" i="14"/>
  <c r="T586" i="14"/>
  <c r="T588" i="14"/>
  <c r="T589" i="14"/>
  <c r="T585" i="14"/>
  <c r="W590" i="14"/>
  <c r="W585" i="14"/>
  <c r="W587" i="14"/>
  <c r="W586" i="14"/>
  <c r="W589" i="14"/>
  <c r="W584" i="14"/>
  <c r="W588" i="14"/>
  <c r="R580" i="14"/>
  <c r="R578" i="14"/>
  <c r="R582" i="14"/>
  <c r="R581" i="14"/>
  <c r="R579" i="14"/>
  <c r="R577" i="14"/>
  <c r="R583" i="14"/>
  <c r="T583" i="14"/>
  <c r="T577" i="14"/>
  <c r="T580" i="14"/>
  <c r="T581" i="14"/>
  <c r="T579" i="14"/>
  <c r="T582" i="14"/>
  <c r="T578" i="14"/>
  <c r="W583" i="14"/>
  <c r="W579" i="14"/>
  <c r="W581" i="14"/>
  <c r="W580" i="14"/>
  <c r="W582" i="14"/>
  <c r="W577" i="14"/>
  <c r="W578" i="14"/>
  <c r="R572" i="14"/>
  <c r="R576" i="14"/>
  <c r="R570" i="14"/>
  <c r="R574" i="14"/>
  <c r="R573" i="14"/>
  <c r="R575" i="14"/>
  <c r="R571" i="14"/>
  <c r="T574" i="14"/>
  <c r="T573" i="14"/>
  <c r="T572" i="14"/>
  <c r="T575" i="14"/>
  <c r="T570" i="14"/>
  <c r="T571" i="14"/>
  <c r="T576" i="14"/>
  <c r="W575" i="14"/>
  <c r="W572" i="14"/>
  <c r="W574" i="14"/>
  <c r="W570" i="14"/>
  <c r="W571" i="14"/>
  <c r="W576" i="14"/>
  <c r="W573" i="14"/>
  <c r="R562" i="14"/>
  <c r="R567" i="14"/>
  <c r="R566" i="14"/>
  <c r="R563" i="14"/>
  <c r="R565" i="14"/>
  <c r="R569" i="14"/>
  <c r="R568" i="14"/>
  <c r="R564" i="14"/>
  <c r="T562" i="14"/>
  <c r="T566" i="14"/>
  <c r="T564" i="14"/>
  <c r="T565" i="14"/>
  <c r="T567" i="14"/>
  <c r="T563" i="14"/>
  <c r="T568" i="14"/>
  <c r="T569" i="14"/>
  <c r="W562" i="14"/>
  <c r="W567" i="14"/>
  <c r="W563" i="14"/>
  <c r="W565" i="14"/>
  <c r="W569" i="14"/>
  <c r="W564" i="14"/>
  <c r="W566" i="14"/>
  <c r="W568" i="14"/>
  <c r="R559" i="14"/>
  <c r="R560" i="14"/>
  <c r="R558" i="14"/>
  <c r="R557" i="14"/>
  <c r="R556" i="14"/>
  <c r="R561" i="14"/>
  <c r="T560" i="14"/>
  <c r="T558" i="14"/>
  <c r="T561" i="14"/>
  <c r="T559" i="14"/>
  <c r="T556" i="14"/>
  <c r="T557" i="14"/>
  <c r="W559" i="14"/>
  <c r="W557" i="14"/>
  <c r="W560" i="14"/>
  <c r="W556" i="14"/>
  <c r="W558" i="14"/>
  <c r="W561" i="14"/>
  <c r="R548" i="14"/>
  <c r="R551" i="14"/>
  <c r="R550" i="14"/>
  <c r="R549" i="14"/>
  <c r="R555" i="14"/>
  <c r="R552" i="14"/>
  <c r="R554" i="14"/>
  <c r="R553" i="14"/>
  <c r="T548" i="14"/>
  <c r="T551" i="14"/>
  <c r="T555" i="14"/>
  <c r="T552" i="14"/>
  <c r="T550" i="14"/>
  <c r="T553" i="14"/>
  <c r="T549" i="14"/>
  <c r="T554" i="14"/>
  <c r="W548" i="14"/>
  <c r="W551" i="14"/>
  <c r="W549" i="14"/>
  <c r="W552" i="14"/>
  <c r="W555" i="14"/>
  <c r="W550" i="14"/>
  <c r="W554" i="14"/>
  <c r="W553" i="14"/>
  <c r="R542" i="14"/>
  <c r="R547" i="14"/>
  <c r="R545" i="14"/>
  <c r="R544" i="14"/>
  <c r="R546" i="14"/>
  <c r="R543" i="14"/>
  <c r="T543" i="14"/>
  <c r="T542" i="14"/>
  <c r="T547" i="14"/>
  <c r="T546" i="14"/>
  <c r="T544" i="14"/>
  <c r="T545" i="14"/>
  <c r="W545" i="14"/>
  <c r="W544" i="14"/>
  <c r="W543" i="14"/>
  <c r="W546" i="14"/>
  <c r="W547" i="14"/>
  <c r="W542" i="14"/>
  <c r="W539" i="14"/>
  <c r="W541" i="14"/>
  <c r="W535" i="14"/>
  <c r="W538" i="14"/>
  <c r="W540" i="14"/>
  <c r="W536" i="14"/>
  <c r="W537" i="14"/>
  <c r="R541" i="14"/>
  <c r="R540" i="14"/>
  <c r="R536" i="14"/>
  <c r="R537" i="14"/>
  <c r="R539" i="14"/>
  <c r="R538" i="14"/>
  <c r="R535" i="14"/>
  <c r="T538" i="14"/>
  <c r="T537" i="14"/>
  <c r="T541" i="14"/>
  <c r="T539" i="14"/>
  <c r="T536" i="14"/>
  <c r="T540" i="14"/>
  <c r="T535" i="14"/>
  <c r="R534" i="14"/>
  <c r="R532" i="14"/>
  <c r="R530" i="14"/>
  <c r="R529" i="14"/>
  <c r="R531" i="14"/>
  <c r="R528" i="14"/>
  <c r="R533" i="14"/>
  <c r="T529" i="14"/>
  <c r="T530" i="14"/>
  <c r="T534" i="14"/>
  <c r="T532" i="14"/>
  <c r="T528" i="14"/>
  <c r="T533" i="14"/>
  <c r="T531" i="14"/>
  <c r="W534" i="14"/>
  <c r="W533" i="14"/>
  <c r="W528" i="14"/>
  <c r="W531" i="14"/>
  <c r="W529" i="14"/>
  <c r="W530" i="14"/>
  <c r="W532" i="14"/>
  <c r="R521" i="14"/>
  <c r="R523" i="14"/>
  <c r="R524" i="14"/>
  <c r="R525" i="14"/>
  <c r="R522" i="14"/>
  <c r="R526" i="14"/>
  <c r="R527" i="14"/>
  <c r="T524" i="14"/>
  <c r="T523" i="14"/>
  <c r="T525" i="14"/>
  <c r="T526" i="14"/>
  <c r="T527" i="14"/>
  <c r="T522" i="14"/>
  <c r="T521" i="14"/>
  <c r="W523" i="14"/>
  <c r="W524" i="14"/>
  <c r="W527" i="14"/>
  <c r="W526" i="14"/>
  <c r="W521" i="14"/>
  <c r="W522" i="14"/>
  <c r="W525" i="14"/>
  <c r="R516" i="14"/>
  <c r="R517" i="14"/>
  <c r="R520" i="14"/>
  <c r="R515" i="14"/>
  <c r="R519" i="14"/>
  <c r="R514" i="14"/>
  <c r="R518" i="14"/>
  <c r="T517" i="14"/>
  <c r="T515" i="14"/>
  <c r="T519" i="14"/>
  <c r="T516" i="14"/>
  <c r="T514" i="14"/>
  <c r="T520" i="14"/>
  <c r="T518" i="14"/>
  <c r="W515" i="14"/>
  <c r="W516" i="14"/>
  <c r="W518" i="14"/>
  <c r="W517" i="14"/>
  <c r="W514" i="14"/>
  <c r="W520" i="14"/>
  <c r="W519" i="14"/>
  <c r="U68" i="14"/>
  <c r="Z68" i="14"/>
  <c r="H48" i="11" l="1"/>
  <c r="E48" i="11" l="1"/>
  <c r="R100" i="14" l="1"/>
  <c r="R101" i="14"/>
  <c r="R102" i="14"/>
  <c r="R103" i="14"/>
  <c r="R104" i="14"/>
  <c r="R105" i="14"/>
  <c r="R106" i="14"/>
  <c r="R107" i="14"/>
  <c r="R108" i="14"/>
  <c r="R109" i="14"/>
  <c r="R110" i="14"/>
  <c r="R111" i="14"/>
  <c r="R112" i="14"/>
  <c r="R113" i="14"/>
  <c r="R114" i="14"/>
  <c r="R115" i="14"/>
  <c r="R116" i="14"/>
  <c r="R117" i="14"/>
  <c r="R118" i="14"/>
  <c r="R119" i="14"/>
  <c r="R120" i="14"/>
  <c r="R121" i="14"/>
  <c r="R122" i="14"/>
  <c r="R123" i="14"/>
  <c r="R124" i="14"/>
  <c r="R125" i="14"/>
  <c r="R126" i="14"/>
  <c r="U93" i="14" l="1"/>
  <c r="U109" i="14"/>
  <c r="U101" i="14"/>
  <c r="U97" i="14"/>
  <c r="U95" i="14"/>
  <c r="U94" i="14"/>
  <c r="U125" i="14"/>
  <c r="U77" i="14"/>
  <c r="U117" i="14"/>
  <c r="U113" i="14"/>
  <c r="U111" i="14"/>
  <c r="U110" i="14"/>
  <c r="U85" i="14"/>
  <c r="U81" i="14"/>
  <c r="U79" i="14"/>
  <c r="U78" i="14"/>
  <c r="U121" i="14"/>
  <c r="U119" i="14"/>
  <c r="U118" i="14"/>
  <c r="U105" i="14"/>
  <c r="U103" i="14"/>
  <c r="U102" i="14"/>
  <c r="U89" i="14"/>
  <c r="U87" i="14"/>
  <c r="U86" i="14"/>
  <c r="U69" i="14"/>
  <c r="U126" i="14"/>
  <c r="U123" i="14"/>
  <c r="U122" i="14"/>
  <c r="U115" i="14"/>
  <c r="U114" i="14"/>
  <c r="U107" i="14"/>
  <c r="U106" i="14"/>
  <c r="U99" i="14"/>
  <c r="U98" i="14"/>
  <c r="U91" i="14"/>
  <c r="U90" i="14"/>
  <c r="U83" i="14"/>
  <c r="U82" i="14"/>
  <c r="U73" i="14"/>
  <c r="U72" i="14"/>
  <c r="U71" i="14"/>
  <c r="U70" i="14"/>
  <c r="U124" i="14"/>
  <c r="U120" i="14"/>
  <c r="U116" i="14"/>
  <c r="U112" i="14"/>
  <c r="U108" i="14"/>
  <c r="U104" i="14"/>
  <c r="U100" i="14"/>
  <c r="U96" i="14"/>
  <c r="U92" i="14"/>
  <c r="U88" i="14"/>
  <c r="U84" i="14"/>
  <c r="U80" i="14"/>
  <c r="U76" i="14"/>
  <c r="U75" i="14"/>
  <c r="U74" i="14"/>
  <c r="Y126" i="14" l="1"/>
  <c r="T126" i="14"/>
  <c r="T105" i="14"/>
  <c r="T121" i="14"/>
  <c r="Y103" i="14"/>
  <c r="Y108" i="14"/>
  <c r="Y112" i="14"/>
  <c r="Y117" i="14"/>
  <c r="Y122" i="14"/>
  <c r="Y101" i="14"/>
  <c r="Y104" i="14"/>
  <c r="Y107" i="14"/>
  <c r="Y111" i="14"/>
  <c r="Y115" i="14"/>
  <c r="Y118" i="14"/>
  <c r="Y121" i="14"/>
  <c r="Y125" i="14"/>
  <c r="T113" i="14"/>
  <c r="Y100" i="14"/>
  <c r="Y105" i="14"/>
  <c r="Y110" i="14"/>
  <c r="Y114" i="14"/>
  <c r="Y119" i="14"/>
  <c r="Y124" i="14"/>
  <c r="Y102" i="14"/>
  <c r="Y106" i="14"/>
  <c r="Y109" i="14"/>
  <c r="Y113" i="14"/>
  <c r="Y116" i="14"/>
  <c r="Y120" i="14"/>
  <c r="Y123" i="14"/>
  <c r="T101" i="14"/>
  <c r="T109" i="14"/>
  <c r="T117" i="14"/>
  <c r="T125" i="14"/>
  <c r="T103" i="14"/>
  <c r="T107" i="14"/>
  <c r="T111" i="14"/>
  <c r="T115" i="14"/>
  <c r="T119" i="14"/>
  <c r="T123" i="14"/>
  <c r="T100" i="14"/>
  <c r="T102" i="14"/>
  <c r="T104" i="14"/>
  <c r="T106" i="14"/>
  <c r="T108" i="14"/>
  <c r="T110" i="14"/>
  <c r="T112" i="14"/>
  <c r="T114" i="14"/>
  <c r="T116" i="14"/>
  <c r="T118" i="14"/>
  <c r="T120" i="14"/>
  <c r="T122" i="14"/>
  <c r="T124" i="14"/>
  <c r="H68" i="14" l="1"/>
  <c r="N16" i="14"/>
  <c r="N12" i="14"/>
  <c r="N8" i="14"/>
  <c r="N30" i="14" l="1"/>
  <c r="N22" i="14"/>
  <c r="N34" i="14"/>
  <c r="N38" i="14"/>
  <c r="N37" i="14"/>
  <c r="N20" i="14"/>
  <c r="N24" i="14"/>
  <c r="N28" i="14"/>
  <c r="N32" i="14"/>
  <c r="N36" i="14"/>
  <c r="N67" i="14"/>
  <c r="N18" i="14" l="1"/>
  <c r="N10" i="14"/>
  <c r="N15" i="14"/>
  <c r="N11" i="14"/>
  <c r="N19" i="14"/>
  <c r="N23" i="14"/>
  <c r="N27" i="14"/>
  <c r="N31" i="14"/>
  <c r="N35" i="14"/>
  <c r="N26" i="14"/>
  <c r="N14" i="14"/>
  <c r="N59" i="14"/>
  <c r="N51" i="14"/>
  <c r="N39" i="14"/>
  <c r="N64" i="14"/>
  <c r="N40" i="14"/>
  <c r="N63" i="14"/>
  <c r="N55" i="14"/>
  <c r="N47" i="14"/>
  <c r="N43" i="14"/>
  <c r="N60" i="14"/>
  <c r="N56" i="14"/>
  <c r="N52" i="14"/>
  <c r="N48" i="14"/>
  <c r="N44" i="14"/>
  <c r="N65" i="14"/>
  <c r="N61" i="14"/>
  <c r="N57" i="14"/>
  <c r="N53" i="14"/>
  <c r="N49" i="14"/>
  <c r="N45" i="14"/>
  <c r="N41" i="14"/>
  <c r="N66" i="14"/>
  <c r="N62" i="14"/>
  <c r="N58" i="14"/>
  <c r="N54" i="14"/>
  <c r="N50" i="14"/>
  <c r="N46" i="14"/>
  <c r="N42" i="14"/>
  <c r="N17" i="14"/>
  <c r="N13" i="14"/>
  <c r="N9" i="14"/>
  <c r="N21" i="14"/>
  <c r="N25" i="14"/>
  <c r="N29" i="14"/>
  <c r="N33" i="14"/>
  <c r="E8" i="6" l="1"/>
  <c r="T513" i="14" l="1"/>
  <c r="T509" i="14"/>
  <c r="T511" i="14"/>
  <c r="T508" i="14"/>
  <c r="T512" i="14"/>
  <c r="T510" i="14"/>
  <c r="T507" i="14"/>
  <c r="T506" i="14"/>
  <c r="T498" i="14"/>
  <c r="T495" i="14"/>
  <c r="T502" i="14"/>
  <c r="T504" i="14"/>
  <c r="T505" i="14"/>
  <c r="T497" i="14"/>
  <c r="T494" i="14"/>
  <c r="T499" i="14"/>
  <c r="T493" i="14"/>
  <c r="T500" i="14"/>
  <c r="T501" i="14"/>
  <c r="T503" i="14"/>
  <c r="T496" i="14"/>
  <c r="T487" i="14"/>
  <c r="T482" i="14"/>
  <c r="T466" i="14"/>
  <c r="T460" i="14"/>
  <c r="T486" i="14"/>
  <c r="T479" i="14"/>
  <c r="T478" i="14"/>
  <c r="T462" i="14"/>
  <c r="T461" i="14"/>
  <c r="T469" i="14"/>
  <c r="T463" i="14"/>
  <c r="T468" i="14"/>
  <c r="T483" i="14"/>
  <c r="T473" i="14"/>
  <c r="T471" i="14"/>
  <c r="T467" i="14"/>
  <c r="T480" i="14"/>
  <c r="T472" i="14"/>
  <c r="T458" i="14"/>
  <c r="T490" i="14"/>
  <c r="T488" i="14"/>
  <c r="T477" i="14"/>
  <c r="T491" i="14"/>
  <c r="T489" i="14"/>
  <c r="T485" i="14"/>
  <c r="T481" i="14"/>
  <c r="T475" i="14"/>
  <c r="T476" i="14"/>
  <c r="T470" i="14"/>
  <c r="T492" i="14"/>
  <c r="T484" i="14"/>
  <c r="T474" i="14"/>
  <c r="T465" i="14"/>
  <c r="T459" i="14"/>
  <c r="T464" i="14"/>
  <c r="Y507" i="14"/>
  <c r="Y509" i="14"/>
  <c r="Y513" i="14"/>
  <c r="Y511" i="14"/>
  <c r="Y508" i="14"/>
  <c r="Y512" i="14"/>
  <c r="Y510" i="14"/>
  <c r="Y503" i="14"/>
  <c r="Y504" i="14"/>
  <c r="Y496" i="14"/>
  <c r="Y499" i="14"/>
  <c r="Y505" i="14"/>
  <c r="Y493" i="14"/>
  <c r="Y498" i="14"/>
  <c r="Y501" i="14"/>
  <c r="Y495" i="14"/>
  <c r="Y502" i="14"/>
  <c r="Y506" i="14"/>
  <c r="Y500" i="14"/>
  <c r="Y497" i="14"/>
  <c r="Y494" i="14"/>
  <c r="Y491" i="14"/>
  <c r="Y472" i="14"/>
  <c r="Y464" i="14"/>
  <c r="Y492" i="14"/>
  <c r="Y487" i="14"/>
  <c r="Y477" i="14"/>
  <c r="Y462" i="14"/>
  <c r="Y489" i="14"/>
  <c r="Y488" i="14"/>
  <c r="Y483" i="14"/>
  <c r="Y478" i="14"/>
  <c r="Y476" i="14"/>
  <c r="Y461" i="14"/>
  <c r="Y460" i="14"/>
  <c r="Y486" i="14"/>
  <c r="Y482" i="14"/>
  <c r="Y467" i="14"/>
  <c r="Y471" i="14"/>
  <c r="Y466" i="14"/>
  <c r="Y479" i="14"/>
  <c r="Y481" i="14"/>
  <c r="Y475" i="14"/>
  <c r="Y469" i="14"/>
  <c r="Y465" i="14"/>
  <c r="Y463" i="14"/>
  <c r="Y459" i="14"/>
  <c r="Y490" i="14"/>
  <c r="Y484" i="14"/>
  <c r="Y485" i="14"/>
  <c r="Y470" i="14"/>
  <c r="Y458" i="14"/>
  <c r="Y480" i="14"/>
  <c r="Y473" i="14"/>
  <c r="Y474" i="14"/>
  <c r="Y468" i="14"/>
  <c r="T452" i="14"/>
  <c r="T457" i="14"/>
  <c r="T446" i="14"/>
  <c r="T448" i="14"/>
  <c r="T441" i="14"/>
  <c r="T438" i="14"/>
  <c r="T450" i="14"/>
  <c r="T436" i="14"/>
  <c r="T456" i="14"/>
  <c r="T453" i="14"/>
  <c r="T455" i="14"/>
  <c r="T445" i="14"/>
  <c r="T435" i="14"/>
  <c r="T451" i="14"/>
  <c r="T443" i="14"/>
  <c r="T439" i="14"/>
  <c r="T454" i="14"/>
  <c r="T447" i="14"/>
  <c r="T449" i="14"/>
  <c r="T442" i="14"/>
  <c r="T437" i="14"/>
  <c r="T444" i="14"/>
  <c r="T440" i="14"/>
  <c r="Y454" i="14"/>
  <c r="Y455" i="14"/>
  <c r="Y456" i="14"/>
  <c r="Y457" i="14"/>
  <c r="Y452" i="14"/>
  <c r="Y453" i="14"/>
  <c r="Y450" i="14"/>
  <c r="Y451" i="14"/>
  <c r="Y449" i="14"/>
  <c r="Y447" i="14"/>
  <c r="Y444" i="14"/>
  <c r="Y448" i="14"/>
  <c r="Y446" i="14"/>
  <c r="Y443" i="14"/>
  <c r="Y445" i="14"/>
  <c r="Y442" i="14"/>
  <c r="Y441" i="14"/>
  <c r="Y439" i="14"/>
  <c r="Y436" i="14"/>
  <c r="Y435" i="14"/>
  <c r="Y440" i="14"/>
  <c r="Y438" i="14"/>
  <c r="Y437" i="14"/>
  <c r="T429" i="14"/>
  <c r="T430" i="14"/>
  <c r="T433" i="14"/>
  <c r="T422" i="14"/>
  <c r="T426" i="14"/>
  <c r="T423" i="14"/>
  <c r="T428" i="14"/>
  <c r="T431" i="14"/>
  <c r="T432" i="14"/>
  <c r="T434" i="14"/>
  <c r="T427" i="14"/>
  <c r="T424" i="14"/>
  <c r="T421" i="14"/>
  <c r="T425" i="14"/>
  <c r="Y428" i="14"/>
  <c r="Y431" i="14"/>
  <c r="Y432" i="14"/>
  <c r="Y429" i="14"/>
  <c r="Y430" i="14"/>
  <c r="Y433" i="14"/>
  <c r="Y434" i="14"/>
  <c r="Y427" i="14"/>
  <c r="Y422" i="14"/>
  <c r="Y424" i="14"/>
  <c r="Y426" i="14"/>
  <c r="Y421" i="14"/>
  <c r="Y423" i="14"/>
  <c r="Y425" i="14"/>
  <c r="T416" i="14"/>
  <c r="T419" i="14"/>
  <c r="T420" i="14"/>
  <c r="T415" i="14"/>
  <c r="T411" i="14"/>
  <c r="T407" i="14"/>
  <c r="T401" i="14"/>
  <c r="T405" i="14"/>
  <c r="T402" i="14"/>
  <c r="T406" i="14"/>
  <c r="T414" i="14"/>
  <c r="T417" i="14"/>
  <c r="T418" i="14"/>
  <c r="T408" i="14"/>
  <c r="T413" i="14"/>
  <c r="T409" i="14"/>
  <c r="T410" i="14"/>
  <c r="T412" i="14"/>
  <c r="T403" i="14"/>
  <c r="T400" i="14"/>
  <c r="T404" i="14"/>
  <c r="Y414" i="14"/>
  <c r="Y417" i="14"/>
  <c r="Y418" i="14"/>
  <c r="Y415" i="14"/>
  <c r="Y416" i="14"/>
  <c r="Y419" i="14"/>
  <c r="Y420" i="14"/>
  <c r="Y408" i="14"/>
  <c r="Y411" i="14"/>
  <c r="Y413" i="14"/>
  <c r="Y407" i="14"/>
  <c r="Y409" i="14"/>
  <c r="Y410" i="14"/>
  <c r="Y412" i="14"/>
  <c r="Y401" i="14"/>
  <c r="Y403" i="14"/>
  <c r="Y405" i="14"/>
  <c r="Y406" i="14"/>
  <c r="Y400" i="14"/>
  <c r="Y402" i="14"/>
  <c r="Y404" i="14"/>
  <c r="Y395" i="14"/>
  <c r="Y396" i="14"/>
  <c r="Y399" i="14"/>
  <c r="Y393" i="14"/>
  <c r="Y394" i="14"/>
  <c r="Y397" i="14"/>
  <c r="Y398" i="14"/>
  <c r="Y387" i="14"/>
  <c r="Y388" i="14"/>
  <c r="Y390" i="14"/>
  <c r="Y386" i="14"/>
  <c r="Y389" i="14"/>
  <c r="Y391" i="14"/>
  <c r="Y392" i="14"/>
  <c r="T393" i="14"/>
  <c r="T398" i="14"/>
  <c r="T399" i="14"/>
  <c r="T396" i="14"/>
  <c r="T395" i="14"/>
  <c r="T387" i="14"/>
  <c r="T388" i="14"/>
  <c r="T390" i="14"/>
  <c r="T397" i="14"/>
  <c r="T394" i="14"/>
  <c r="T386" i="14"/>
  <c r="T389" i="14"/>
  <c r="T391" i="14"/>
  <c r="T392" i="14"/>
  <c r="T384" i="14"/>
  <c r="T383" i="14"/>
  <c r="T380" i="14"/>
  <c r="T379" i="14"/>
  <c r="T377" i="14"/>
  <c r="T373" i="14"/>
  <c r="T375" i="14"/>
  <c r="T376" i="14"/>
  <c r="T385" i="14"/>
  <c r="T382" i="14"/>
  <c r="T381" i="14"/>
  <c r="T378" i="14"/>
  <c r="T372" i="14"/>
  <c r="T374" i="14"/>
  <c r="T366" i="14"/>
  <c r="T368" i="14"/>
  <c r="T370" i="14"/>
  <c r="T365" i="14"/>
  <c r="T367" i="14"/>
  <c r="T369" i="14"/>
  <c r="T371" i="14"/>
  <c r="T359" i="14"/>
  <c r="T361" i="14"/>
  <c r="T363" i="14"/>
  <c r="T358" i="14"/>
  <c r="T360" i="14"/>
  <c r="T362" i="14"/>
  <c r="T364" i="14"/>
  <c r="T348" i="14"/>
  <c r="T350" i="14"/>
  <c r="T352" i="14"/>
  <c r="T354" i="14"/>
  <c r="T356" i="14"/>
  <c r="T349" i="14"/>
  <c r="T351" i="14"/>
  <c r="T353" i="14"/>
  <c r="T355" i="14"/>
  <c r="T357" i="14"/>
  <c r="T345" i="14"/>
  <c r="T347" i="14"/>
  <c r="T344" i="14"/>
  <c r="T346" i="14"/>
  <c r="Y381" i="14"/>
  <c r="Y382" i="14"/>
  <c r="Y385" i="14"/>
  <c r="Y379" i="14"/>
  <c r="Y380" i="14"/>
  <c r="Y383" i="14"/>
  <c r="Y384" i="14"/>
  <c r="Y377" i="14"/>
  <c r="Y373" i="14"/>
  <c r="Y375" i="14"/>
  <c r="Y376" i="14"/>
  <c r="Y378" i="14"/>
  <c r="Y372" i="14"/>
  <c r="Y374" i="14"/>
  <c r="Y366" i="14"/>
  <c r="Y368" i="14"/>
  <c r="Y370" i="14"/>
  <c r="Y365" i="14"/>
  <c r="Y367" i="14"/>
  <c r="Y369" i="14"/>
  <c r="Y371" i="14"/>
  <c r="Y359" i="14"/>
  <c r="Y361" i="14"/>
  <c r="Y363" i="14"/>
  <c r="Y358" i="14"/>
  <c r="Y360" i="14"/>
  <c r="Y362" i="14"/>
  <c r="Y364" i="14"/>
  <c r="Y348" i="14"/>
  <c r="Y350" i="14"/>
  <c r="Y352" i="14"/>
  <c r="Y354" i="14"/>
  <c r="Y356" i="14"/>
  <c r="Y349" i="14"/>
  <c r="Y351" i="14"/>
  <c r="Y353" i="14"/>
  <c r="Y355" i="14"/>
  <c r="Y357" i="14"/>
  <c r="Y345" i="14"/>
  <c r="Y347" i="14"/>
  <c r="Y344" i="14"/>
  <c r="Y346" i="14"/>
  <c r="T343" i="14"/>
  <c r="T342" i="14"/>
  <c r="T339" i="14"/>
  <c r="T338" i="14"/>
  <c r="T341" i="14"/>
  <c r="T340" i="14"/>
  <c r="T337" i="14"/>
  <c r="T332" i="14"/>
  <c r="T334" i="14"/>
  <c r="T335" i="14"/>
  <c r="T330" i="14"/>
  <c r="T331" i="14"/>
  <c r="T333" i="14"/>
  <c r="T336" i="14"/>
  <c r="Y337" i="14"/>
  <c r="Y340" i="14"/>
  <c r="Y341" i="14"/>
  <c r="Y338" i="14"/>
  <c r="Y339" i="14"/>
  <c r="Y342" i="14"/>
  <c r="Y343" i="14"/>
  <c r="Y332" i="14"/>
  <c r="Y334" i="14"/>
  <c r="Y335" i="14"/>
  <c r="Y330" i="14"/>
  <c r="Y331" i="14"/>
  <c r="Y333" i="14"/>
  <c r="Y336" i="14"/>
  <c r="T322" i="14"/>
  <c r="T319" i="14"/>
  <c r="T323" i="14"/>
  <c r="T326" i="14"/>
  <c r="T327" i="14"/>
  <c r="T324" i="14"/>
  <c r="T325" i="14"/>
  <c r="T328" i="14"/>
  <c r="T329" i="14"/>
  <c r="T318" i="14"/>
  <c r="T317" i="14"/>
  <c r="T316" i="14"/>
  <c r="T321" i="14"/>
  <c r="T320" i="14"/>
  <c r="Y323" i="14"/>
  <c r="Y326" i="14"/>
  <c r="Y327" i="14"/>
  <c r="Y324" i="14"/>
  <c r="Y325" i="14"/>
  <c r="Y328" i="14"/>
  <c r="Y329" i="14"/>
  <c r="Y317" i="14"/>
  <c r="Y318" i="14"/>
  <c r="Y320" i="14"/>
  <c r="Y316" i="14"/>
  <c r="Y319" i="14"/>
  <c r="Y321" i="14"/>
  <c r="Y322" i="14"/>
  <c r="T314" i="14"/>
  <c r="T313" i="14"/>
  <c r="T310" i="14"/>
  <c r="T309" i="14"/>
  <c r="T312" i="14"/>
  <c r="T311" i="14"/>
  <c r="T315" i="14"/>
  <c r="Y315" i="14"/>
  <c r="Y311" i="14"/>
  <c r="Y312" i="14"/>
  <c r="Y309" i="14"/>
  <c r="Y310" i="14"/>
  <c r="Y313" i="14"/>
  <c r="Y314" i="14"/>
  <c r="T302" i="14"/>
  <c r="T305" i="14"/>
  <c r="T307" i="14"/>
  <c r="T306" i="14"/>
  <c r="T303" i="14"/>
  <c r="T296" i="14"/>
  <c r="T299" i="14"/>
  <c r="T301" i="14"/>
  <c r="T304" i="14"/>
  <c r="T308" i="14"/>
  <c r="T295" i="14"/>
  <c r="T297" i="14"/>
  <c r="T298" i="14"/>
  <c r="T300" i="14"/>
  <c r="T289" i="14"/>
  <c r="T291" i="14"/>
  <c r="T293" i="14"/>
  <c r="T288" i="14"/>
  <c r="T290" i="14"/>
  <c r="T292" i="14"/>
  <c r="T294" i="14"/>
  <c r="T284" i="14"/>
  <c r="T286" i="14"/>
  <c r="T285" i="14"/>
  <c r="T287" i="14"/>
  <c r="T131" i="14"/>
  <c r="T133" i="14"/>
  <c r="T135" i="14"/>
  <c r="T137" i="14"/>
  <c r="T139" i="14"/>
  <c r="T141" i="14"/>
  <c r="T143" i="14"/>
  <c r="T145" i="14"/>
  <c r="T147" i="14"/>
  <c r="T149" i="14"/>
  <c r="T151" i="14"/>
  <c r="T153" i="14"/>
  <c r="T155" i="14"/>
  <c r="T157" i="14"/>
  <c r="T159" i="14"/>
  <c r="T161" i="14"/>
  <c r="T163" i="14"/>
  <c r="T165" i="14"/>
  <c r="T167" i="14"/>
  <c r="T169" i="14"/>
  <c r="T171" i="14"/>
  <c r="T173" i="14"/>
  <c r="T175" i="14"/>
  <c r="T177" i="14"/>
  <c r="T179" i="14"/>
  <c r="T181" i="14"/>
  <c r="T183" i="14"/>
  <c r="T185" i="14"/>
  <c r="T187" i="14"/>
  <c r="T189" i="14"/>
  <c r="T191" i="14"/>
  <c r="T193" i="14"/>
  <c r="T195" i="14"/>
  <c r="T197" i="14"/>
  <c r="T199" i="14"/>
  <c r="T201" i="14"/>
  <c r="T203" i="14"/>
  <c r="T205" i="14"/>
  <c r="T207" i="14"/>
  <c r="T209" i="14"/>
  <c r="T211" i="14"/>
  <c r="T213" i="14"/>
  <c r="T215" i="14"/>
  <c r="T217" i="14"/>
  <c r="T219" i="14"/>
  <c r="T221" i="14"/>
  <c r="T223" i="14"/>
  <c r="T225" i="14"/>
  <c r="T227" i="14"/>
  <c r="T229" i="14"/>
  <c r="T231" i="14"/>
  <c r="T233" i="14"/>
  <c r="T235" i="14"/>
  <c r="T237" i="14"/>
  <c r="T239" i="14"/>
  <c r="T241" i="14"/>
  <c r="T243" i="14"/>
  <c r="T281" i="14"/>
  <c r="T282" i="14"/>
  <c r="T283" i="14"/>
  <c r="T130" i="14"/>
  <c r="T132" i="14"/>
  <c r="T134" i="14"/>
  <c r="T136" i="14"/>
  <c r="T138" i="14"/>
  <c r="T140" i="14"/>
  <c r="T142" i="14"/>
  <c r="T144" i="14"/>
  <c r="T146" i="14"/>
  <c r="T148" i="14"/>
  <c r="T150" i="14"/>
  <c r="T152" i="14"/>
  <c r="T154" i="14"/>
  <c r="T156" i="14"/>
  <c r="T158" i="14"/>
  <c r="T160" i="14"/>
  <c r="T162" i="14"/>
  <c r="T164" i="14"/>
  <c r="T166" i="14"/>
  <c r="T168" i="14"/>
  <c r="T170" i="14"/>
  <c r="T172" i="14"/>
  <c r="T174" i="14"/>
  <c r="T176" i="14"/>
  <c r="T178" i="14"/>
  <c r="T180" i="14"/>
  <c r="T182" i="14"/>
  <c r="T184" i="14"/>
  <c r="T186" i="14"/>
  <c r="T188" i="14"/>
  <c r="T190" i="14"/>
  <c r="T192" i="14"/>
  <c r="T194" i="14"/>
  <c r="T196" i="14"/>
  <c r="T198" i="14"/>
  <c r="T200" i="14"/>
  <c r="T202" i="14"/>
  <c r="T204" i="14"/>
  <c r="T206" i="14"/>
  <c r="T208" i="14"/>
  <c r="T210" i="14"/>
  <c r="T212" i="14"/>
  <c r="T214" i="14"/>
  <c r="T216" i="14"/>
  <c r="T218" i="14"/>
  <c r="T220" i="14"/>
  <c r="T222" i="14"/>
  <c r="T224" i="14"/>
  <c r="T226" i="14"/>
  <c r="T228" i="14"/>
  <c r="T230" i="14"/>
  <c r="T232" i="14"/>
  <c r="T234" i="14"/>
  <c r="T236" i="14"/>
  <c r="T238" i="14"/>
  <c r="T240" i="14"/>
  <c r="T242" i="14"/>
  <c r="T244" i="14"/>
  <c r="T246" i="14"/>
  <c r="T248" i="14"/>
  <c r="T250" i="14"/>
  <c r="T252" i="14"/>
  <c r="T254" i="14"/>
  <c r="T256" i="14"/>
  <c r="T245" i="14"/>
  <c r="T249" i="14"/>
  <c r="T253" i="14"/>
  <c r="T257" i="14"/>
  <c r="T259" i="14"/>
  <c r="T261" i="14"/>
  <c r="T263" i="14"/>
  <c r="T265" i="14"/>
  <c r="T267" i="14"/>
  <c r="T269" i="14"/>
  <c r="T271" i="14"/>
  <c r="T273" i="14"/>
  <c r="T275" i="14"/>
  <c r="T277" i="14"/>
  <c r="T279" i="14"/>
  <c r="T129" i="14"/>
  <c r="T127" i="14"/>
  <c r="T247" i="14"/>
  <c r="T251" i="14"/>
  <c r="T255" i="14"/>
  <c r="T258" i="14"/>
  <c r="T260" i="14"/>
  <c r="T262" i="14"/>
  <c r="T264" i="14"/>
  <c r="T266" i="14"/>
  <c r="T268" i="14"/>
  <c r="T270" i="14"/>
  <c r="T272" i="14"/>
  <c r="T274" i="14"/>
  <c r="T276" i="14"/>
  <c r="T278" i="14"/>
  <c r="T280" i="14"/>
  <c r="T128" i="14"/>
  <c r="Y302" i="14"/>
  <c r="Y303" i="14"/>
  <c r="Y306" i="14"/>
  <c r="Y307" i="14"/>
  <c r="Y304" i="14"/>
  <c r="Y305" i="14"/>
  <c r="Y308" i="14"/>
  <c r="Y296" i="14"/>
  <c r="Y299" i="14"/>
  <c r="Y301" i="14"/>
  <c r="Y295" i="14"/>
  <c r="Y297" i="14"/>
  <c r="Y298" i="14"/>
  <c r="Y300" i="14"/>
  <c r="Y289" i="14"/>
  <c r="Y291" i="14"/>
  <c r="Y293" i="14"/>
  <c r="Y288" i="14"/>
  <c r="Y290" i="14"/>
  <c r="Y292" i="14"/>
  <c r="Y294" i="14"/>
  <c r="Y284" i="14"/>
  <c r="Y286" i="14"/>
  <c r="Y285" i="14"/>
  <c r="Y287" i="14"/>
  <c r="Y281" i="14"/>
  <c r="Y282" i="14"/>
  <c r="Y283" i="14"/>
  <c r="Y129" i="14"/>
  <c r="Y131" i="14"/>
  <c r="Y133" i="14"/>
  <c r="Y135" i="14"/>
  <c r="Y137" i="14"/>
  <c r="Y139" i="14"/>
  <c r="Y141" i="14"/>
  <c r="Y143" i="14"/>
  <c r="Y145" i="14"/>
  <c r="Y147" i="14"/>
  <c r="Y149" i="14"/>
  <c r="Y151" i="14"/>
  <c r="Y153" i="14"/>
  <c r="Y155" i="14"/>
  <c r="Y157" i="14"/>
  <c r="Y159" i="14"/>
  <c r="Y161" i="14"/>
  <c r="Y163" i="14"/>
  <c r="Y165" i="14"/>
  <c r="Y167" i="14"/>
  <c r="Y169" i="14"/>
  <c r="Y171" i="14"/>
  <c r="Y173" i="14"/>
  <c r="Y175" i="14"/>
  <c r="Y177" i="14"/>
  <c r="Y179" i="14"/>
  <c r="Y181" i="14"/>
  <c r="Y183" i="14"/>
  <c r="Y185" i="14"/>
  <c r="Y187" i="14"/>
  <c r="Y189" i="14"/>
  <c r="Y191" i="14"/>
  <c r="Y193" i="14"/>
  <c r="Y195" i="14"/>
  <c r="Y197" i="14"/>
  <c r="Y199" i="14"/>
  <c r="Y201" i="14"/>
  <c r="Y203" i="14"/>
  <c r="Y205" i="14"/>
  <c r="Y207" i="14"/>
  <c r="Y209" i="14"/>
  <c r="Y211" i="14"/>
  <c r="Y213" i="14"/>
  <c r="Y215" i="14"/>
  <c r="Y217" i="14"/>
  <c r="Y219" i="14"/>
  <c r="Y221" i="14"/>
  <c r="Y223" i="14"/>
  <c r="Y225" i="14"/>
  <c r="Y227" i="14"/>
  <c r="Y229" i="14"/>
  <c r="Y231" i="14"/>
  <c r="Y233" i="14"/>
  <c r="Y235" i="14"/>
  <c r="Y237" i="14"/>
  <c r="Y239" i="14"/>
  <c r="Y241" i="14"/>
  <c r="Y243" i="14"/>
  <c r="Y245" i="14"/>
  <c r="Y247" i="14"/>
  <c r="Y249" i="14"/>
  <c r="Y251" i="14"/>
  <c r="Y253" i="14"/>
  <c r="Y255" i="14"/>
  <c r="Y257" i="14"/>
  <c r="Y259" i="14"/>
  <c r="Y261" i="14"/>
  <c r="Y263" i="14"/>
  <c r="Y265" i="14"/>
  <c r="Y267" i="14"/>
  <c r="Y269" i="14"/>
  <c r="Y271" i="14"/>
  <c r="Y273" i="14"/>
  <c r="Y275" i="14"/>
  <c r="Y277" i="14"/>
  <c r="Y279" i="14"/>
  <c r="Y128" i="14"/>
  <c r="Y130" i="14"/>
  <c r="Y132" i="14"/>
  <c r="Y134" i="14"/>
  <c r="Y136" i="14"/>
  <c r="Y138" i="14"/>
  <c r="Y140" i="14"/>
  <c r="Y142" i="14"/>
  <c r="Y144" i="14"/>
  <c r="Y146" i="14"/>
  <c r="Y148" i="14"/>
  <c r="Y150" i="14"/>
  <c r="Y152" i="14"/>
  <c r="Y154" i="14"/>
  <c r="Y156" i="14"/>
  <c r="Y158" i="14"/>
  <c r="Y160" i="14"/>
  <c r="Y162" i="14"/>
  <c r="Y164" i="14"/>
  <c r="Y166" i="14"/>
  <c r="Y168" i="14"/>
  <c r="Y170" i="14"/>
  <c r="Y172" i="14"/>
  <c r="Y174" i="14"/>
  <c r="Y176" i="14"/>
  <c r="Y178" i="14"/>
  <c r="Y180" i="14"/>
  <c r="Y182" i="14"/>
  <c r="Y184" i="14"/>
  <c r="Y186" i="14"/>
  <c r="Y188" i="14"/>
  <c r="Y190" i="14"/>
  <c r="Y192" i="14"/>
  <c r="Y194" i="14"/>
  <c r="Y196" i="14"/>
  <c r="Y198" i="14"/>
  <c r="Y200" i="14"/>
  <c r="Y202" i="14"/>
  <c r="Y204" i="14"/>
  <c r="Y206" i="14"/>
  <c r="Y208" i="14"/>
  <c r="Y210" i="14"/>
  <c r="Y212" i="14"/>
  <c r="Y214" i="14"/>
  <c r="Y216" i="14"/>
  <c r="Y218" i="14"/>
  <c r="Y220" i="14"/>
  <c r="Y222" i="14"/>
  <c r="Y224" i="14"/>
  <c r="Y226" i="14"/>
  <c r="Y228" i="14"/>
  <c r="Y230" i="14"/>
  <c r="Y232" i="14"/>
  <c r="Y234" i="14"/>
  <c r="Y236" i="14"/>
  <c r="Y238" i="14"/>
  <c r="Y240" i="14"/>
  <c r="Y242" i="14"/>
  <c r="Y244" i="14"/>
  <c r="Y246" i="14"/>
  <c r="Y248" i="14"/>
  <c r="Y250" i="14"/>
  <c r="Y252" i="14"/>
  <c r="Y254" i="14"/>
  <c r="Y256" i="14"/>
  <c r="Y258" i="14"/>
  <c r="Y260" i="14"/>
  <c r="Y262" i="14"/>
  <c r="Y264" i="14"/>
  <c r="Y266" i="14"/>
  <c r="Y268" i="14"/>
  <c r="Y270" i="14"/>
  <c r="Y272" i="14"/>
  <c r="Y274" i="14"/>
  <c r="Y276" i="14"/>
  <c r="Y278" i="14"/>
  <c r="Y280" i="14"/>
  <c r="Y127" i="14"/>
  <c r="R181" i="14" l="1"/>
  <c r="U181" i="14"/>
  <c r="R154" i="14"/>
  <c r="U154" i="14"/>
  <c r="R137" i="14"/>
  <c r="U137" i="14"/>
  <c r="R169" i="14"/>
  <c r="U169" i="14"/>
  <c r="R201" i="14"/>
  <c r="U201" i="14"/>
  <c r="R139" i="14"/>
  <c r="U139" i="14"/>
  <c r="R155" i="14"/>
  <c r="U155" i="14"/>
  <c r="R171" i="14"/>
  <c r="U171" i="14"/>
  <c r="R187" i="14"/>
  <c r="U187" i="14"/>
  <c r="R203" i="14"/>
  <c r="U203" i="14"/>
  <c r="R219" i="14"/>
  <c r="U219" i="14"/>
  <c r="R144" i="14"/>
  <c r="U144" i="14"/>
  <c r="R160" i="14"/>
  <c r="U160" i="14"/>
  <c r="R176" i="14"/>
  <c r="U176" i="14"/>
  <c r="R192" i="14"/>
  <c r="U192" i="14"/>
  <c r="R208" i="14"/>
  <c r="U208" i="14"/>
  <c r="R133" i="14"/>
  <c r="U133" i="14"/>
  <c r="R286" i="14"/>
  <c r="U286" i="14"/>
  <c r="R292" i="14"/>
  <c r="U292" i="14"/>
  <c r="R307" i="14"/>
  <c r="U307" i="14"/>
  <c r="R302" i="14"/>
  <c r="U302" i="14"/>
  <c r="R226" i="14"/>
  <c r="U226" i="14"/>
  <c r="R242" i="14"/>
  <c r="U242" i="14"/>
  <c r="R258" i="14"/>
  <c r="U258" i="14"/>
  <c r="R274" i="14"/>
  <c r="U274" i="14"/>
  <c r="R233" i="14"/>
  <c r="U233" i="14"/>
  <c r="R249" i="14"/>
  <c r="U249" i="14"/>
  <c r="R265" i="14"/>
  <c r="U265" i="14"/>
  <c r="R128" i="14"/>
  <c r="U128" i="14"/>
  <c r="R312" i="14"/>
  <c r="U312" i="14"/>
  <c r="R327" i="14"/>
  <c r="U327" i="14"/>
  <c r="R320" i="14"/>
  <c r="U320" i="14"/>
  <c r="R331" i="14"/>
  <c r="U331" i="14"/>
  <c r="R338" i="14"/>
  <c r="U338" i="14"/>
  <c r="R356" i="14"/>
  <c r="U356" i="14"/>
  <c r="R351" i="14"/>
  <c r="U351" i="14"/>
  <c r="R358" i="14"/>
  <c r="U358" i="14"/>
  <c r="R375" i="14"/>
  <c r="U375" i="14"/>
  <c r="R374" i="14"/>
  <c r="U374" i="14"/>
  <c r="R393" i="14"/>
  <c r="U393" i="14"/>
  <c r="R398" i="14"/>
  <c r="U398" i="14"/>
  <c r="R407" i="14"/>
  <c r="U407" i="14"/>
  <c r="R400" i="14"/>
  <c r="U400" i="14"/>
  <c r="R423" i="14"/>
  <c r="U423" i="14"/>
  <c r="R421" i="14"/>
  <c r="U421" i="14"/>
  <c r="U457" i="14"/>
  <c r="R457" i="14"/>
  <c r="U455" i="14"/>
  <c r="R455" i="14"/>
  <c r="U449" i="14"/>
  <c r="R449" i="14"/>
  <c r="R145" i="14"/>
  <c r="U145" i="14"/>
  <c r="R141" i="14"/>
  <c r="U141" i="14"/>
  <c r="R157" i="14"/>
  <c r="U157" i="14"/>
  <c r="R173" i="14"/>
  <c r="U173" i="14"/>
  <c r="R189" i="14"/>
  <c r="U189" i="14"/>
  <c r="R205" i="14"/>
  <c r="U205" i="14"/>
  <c r="R220" i="14"/>
  <c r="U220" i="14"/>
  <c r="R146" i="14"/>
  <c r="U146" i="14"/>
  <c r="R162" i="14"/>
  <c r="U162" i="14"/>
  <c r="R178" i="14"/>
  <c r="U178" i="14"/>
  <c r="R194" i="14"/>
  <c r="U194" i="14"/>
  <c r="R210" i="14"/>
  <c r="U210" i="14"/>
  <c r="R132" i="14"/>
  <c r="U132" i="14"/>
  <c r="R284" i="14"/>
  <c r="U284" i="14"/>
  <c r="R290" i="14"/>
  <c r="U290" i="14"/>
  <c r="R300" i="14"/>
  <c r="U300" i="14"/>
  <c r="R228" i="14"/>
  <c r="U228" i="14"/>
  <c r="R244" i="14"/>
  <c r="U244" i="14"/>
  <c r="R260" i="14"/>
  <c r="U260" i="14"/>
  <c r="R276" i="14"/>
  <c r="U276" i="14"/>
  <c r="R235" i="14"/>
  <c r="U235" i="14"/>
  <c r="R251" i="14"/>
  <c r="U251" i="14"/>
  <c r="R267" i="14"/>
  <c r="U267" i="14"/>
  <c r="R310" i="14"/>
  <c r="U310" i="14"/>
  <c r="R323" i="14"/>
  <c r="U323" i="14"/>
  <c r="R317" i="14"/>
  <c r="U317" i="14"/>
  <c r="R341" i="14"/>
  <c r="U341" i="14"/>
  <c r="R342" i="14"/>
  <c r="U342" i="14"/>
  <c r="R354" i="14"/>
  <c r="U354" i="14"/>
  <c r="R349" i="14"/>
  <c r="U349" i="14"/>
  <c r="R370" i="14"/>
  <c r="U370" i="14"/>
  <c r="R373" i="14"/>
  <c r="U373" i="14"/>
  <c r="R378" i="14"/>
  <c r="U378" i="14"/>
  <c r="R395" i="14"/>
  <c r="U395" i="14"/>
  <c r="R394" i="14"/>
  <c r="U394" i="14"/>
  <c r="R420" i="14"/>
  <c r="U420" i="14"/>
  <c r="R413" i="14"/>
  <c r="U413" i="14"/>
  <c r="R434" i="14"/>
  <c r="U434" i="14"/>
  <c r="R427" i="14"/>
  <c r="U427" i="14"/>
  <c r="U452" i="14"/>
  <c r="R452" i="14"/>
  <c r="U440" i="14"/>
  <c r="R440" i="14"/>
  <c r="R143" i="14"/>
  <c r="U143" i="14"/>
  <c r="R159" i="14"/>
  <c r="U159" i="14"/>
  <c r="R175" i="14"/>
  <c r="U175" i="14"/>
  <c r="R191" i="14"/>
  <c r="U191" i="14"/>
  <c r="R207" i="14"/>
  <c r="U207" i="14"/>
  <c r="R221" i="14"/>
  <c r="U221" i="14"/>
  <c r="R148" i="14"/>
  <c r="U148" i="14"/>
  <c r="R164" i="14"/>
  <c r="U164" i="14"/>
  <c r="R180" i="14"/>
  <c r="U180" i="14"/>
  <c r="R196" i="14"/>
  <c r="U196" i="14"/>
  <c r="R212" i="14"/>
  <c r="U212" i="14"/>
  <c r="R131" i="14"/>
  <c r="U131" i="14"/>
  <c r="R287" i="14"/>
  <c r="U287" i="14"/>
  <c r="R288" i="14"/>
  <c r="U288" i="14"/>
  <c r="R297" i="14"/>
  <c r="U297" i="14"/>
  <c r="R230" i="14"/>
  <c r="U230" i="14"/>
  <c r="R246" i="14"/>
  <c r="U246" i="14"/>
  <c r="R262" i="14"/>
  <c r="U262" i="14"/>
  <c r="R278" i="14"/>
  <c r="U278" i="14"/>
  <c r="R237" i="14"/>
  <c r="U237" i="14"/>
  <c r="R253" i="14"/>
  <c r="U253" i="14"/>
  <c r="R269" i="14"/>
  <c r="U269" i="14"/>
  <c r="R314" i="14"/>
  <c r="U314" i="14"/>
  <c r="R316" i="14"/>
  <c r="U316" i="14"/>
  <c r="R339" i="14"/>
  <c r="U339" i="14"/>
  <c r="R340" i="14"/>
  <c r="U340" i="14"/>
  <c r="R352" i="14"/>
  <c r="U352" i="14"/>
  <c r="R363" i="14"/>
  <c r="U363" i="14"/>
  <c r="R368" i="14"/>
  <c r="U368" i="14"/>
  <c r="R372" i="14"/>
  <c r="U372" i="14"/>
  <c r="R382" i="14"/>
  <c r="U382" i="14"/>
  <c r="R391" i="14"/>
  <c r="U391" i="14"/>
  <c r="R403" i="14"/>
  <c r="U403" i="14"/>
  <c r="R416" i="14"/>
  <c r="U416" i="14"/>
  <c r="R410" i="14"/>
  <c r="U410" i="14"/>
  <c r="R430" i="14"/>
  <c r="U430" i="14"/>
  <c r="R431" i="14"/>
  <c r="U431" i="14"/>
  <c r="R435" i="14"/>
  <c r="U435" i="14"/>
  <c r="U438" i="14"/>
  <c r="R438" i="14"/>
  <c r="U444" i="14"/>
  <c r="R444" i="14"/>
  <c r="R177" i="14"/>
  <c r="U177" i="14"/>
  <c r="R209" i="14"/>
  <c r="U209" i="14"/>
  <c r="R222" i="14"/>
  <c r="U222" i="14"/>
  <c r="R150" i="14"/>
  <c r="U150" i="14"/>
  <c r="R166" i="14"/>
  <c r="U166" i="14"/>
  <c r="R182" i="14"/>
  <c r="U182" i="14"/>
  <c r="R198" i="14"/>
  <c r="U198" i="14"/>
  <c r="R214" i="14"/>
  <c r="U214" i="14"/>
  <c r="R130" i="14"/>
  <c r="U130" i="14"/>
  <c r="R285" i="14"/>
  <c r="U285" i="14"/>
  <c r="R301" i="14"/>
  <c r="U301" i="14"/>
  <c r="R295" i="14"/>
  <c r="U295" i="14"/>
  <c r="R232" i="14"/>
  <c r="U232" i="14"/>
  <c r="R248" i="14"/>
  <c r="U248" i="14"/>
  <c r="R264" i="14"/>
  <c r="U264" i="14"/>
  <c r="R280" i="14"/>
  <c r="U280" i="14"/>
  <c r="R239" i="14"/>
  <c r="U239" i="14"/>
  <c r="R255" i="14"/>
  <c r="U255" i="14"/>
  <c r="R271" i="14"/>
  <c r="U271" i="14"/>
  <c r="R309" i="14"/>
  <c r="U309" i="14"/>
  <c r="R321" i="14"/>
  <c r="U321" i="14"/>
  <c r="R343" i="14"/>
  <c r="U343" i="14"/>
  <c r="R337" i="14"/>
  <c r="U337" i="14"/>
  <c r="R350" i="14"/>
  <c r="U350" i="14"/>
  <c r="R361" i="14"/>
  <c r="U361" i="14"/>
  <c r="R366" i="14"/>
  <c r="U366" i="14"/>
  <c r="R377" i="14"/>
  <c r="U377" i="14"/>
  <c r="R381" i="14"/>
  <c r="U381" i="14"/>
  <c r="R389" i="14"/>
  <c r="U389" i="14"/>
  <c r="R406" i="14"/>
  <c r="U406" i="14"/>
  <c r="R419" i="14"/>
  <c r="U419" i="14"/>
  <c r="R409" i="14"/>
  <c r="U409" i="14"/>
  <c r="R433" i="14"/>
  <c r="U433" i="14"/>
  <c r="R432" i="14"/>
  <c r="U432" i="14"/>
  <c r="U445" i="14"/>
  <c r="R445" i="14"/>
  <c r="U447" i="14"/>
  <c r="R447" i="14"/>
  <c r="U446" i="14"/>
  <c r="R446" i="14"/>
  <c r="R161" i="14"/>
  <c r="U161" i="14"/>
  <c r="R193" i="14"/>
  <c r="U193" i="14"/>
  <c r="R147" i="14"/>
  <c r="U147" i="14"/>
  <c r="R163" i="14"/>
  <c r="U163" i="14"/>
  <c r="R179" i="14"/>
  <c r="U179" i="14"/>
  <c r="R195" i="14"/>
  <c r="U195" i="14"/>
  <c r="R211" i="14"/>
  <c r="U211" i="14"/>
  <c r="R223" i="14"/>
  <c r="U223" i="14"/>
  <c r="R152" i="14"/>
  <c r="U152" i="14"/>
  <c r="R168" i="14"/>
  <c r="U168" i="14"/>
  <c r="R184" i="14"/>
  <c r="U184" i="14"/>
  <c r="R200" i="14"/>
  <c r="U200" i="14"/>
  <c r="R216" i="14"/>
  <c r="U216" i="14"/>
  <c r="R129" i="14"/>
  <c r="U129" i="14"/>
  <c r="R293" i="14"/>
  <c r="U293" i="14"/>
  <c r="R299" i="14"/>
  <c r="U299" i="14"/>
  <c r="R304" i="14"/>
  <c r="U304" i="14"/>
  <c r="R234" i="14"/>
  <c r="U234" i="14"/>
  <c r="R250" i="14"/>
  <c r="U250" i="14"/>
  <c r="R266" i="14"/>
  <c r="U266" i="14"/>
  <c r="R225" i="14"/>
  <c r="U225" i="14"/>
  <c r="R241" i="14"/>
  <c r="U241" i="14"/>
  <c r="R257" i="14"/>
  <c r="U257" i="14"/>
  <c r="R273" i="14"/>
  <c r="U273" i="14"/>
  <c r="R313" i="14"/>
  <c r="U313" i="14"/>
  <c r="R318" i="14"/>
  <c r="U318" i="14"/>
  <c r="R326" i="14"/>
  <c r="U326" i="14"/>
  <c r="R336" i="14"/>
  <c r="U336" i="14"/>
  <c r="R347" i="14"/>
  <c r="U347" i="14"/>
  <c r="R348" i="14"/>
  <c r="U348" i="14"/>
  <c r="R359" i="14"/>
  <c r="U359" i="14"/>
  <c r="R371" i="14"/>
  <c r="U371" i="14"/>
  <c r="R383" i="14"/>
  <c r="U383" i="14"/>
  <c r="R385" i="14"/>
  <c r="U385" i="14"/>
  <c r="R392" i="14"/>
  <c r="U392" i="14"/>
  <c r="R388" i="14"/>
  <c r="U388" i="14"/>
  <c r="R402" i="14"/>
  <c r="U402" i="14"/>
  <c r="R415" i="14"/>
  <c r="U415" i="14"/>
  <c r="R417" i="14"/>
  <c r="U417" i="14"/>
  <c r="R429" i="14"/>
  <c r="U429" i="14"/>
  <c r="R428" i="14"/>
  <c r="U428" i="14"/>
  <c r="U443" i="14"/>
  <c r="R443" i="14"/>
  <c r="U456" i="14"/>
  <c r="R456" i="14"/>
  <c r="U442" i="14"/>
  <c r="R442" i="14"/>
  <c r="R165" i="14"/>
  <c r="U165" i="14"/>
  <c r="R138" i="14"/>
  <c r="U138" i="14"/>
  <c r="R202" i="14"/>
  <c r="U202" i="14"/>
  <c r="R218" i="14"/>
  <c r="U218" i="14"/>
  <c r="R136" i="14"/>
  <c r="U136" i="14"/>
  <c r="R283" i="14"/>
  <c r="U283" i="14"/>
  <c r="R291" i="14"/>
  <c r="U291" i="14"/>
  <c r="R298" i="14"/>
  <c r="U298" i="14"/>
  <c r="R308" i="14"/>
  <c r="U308" i="14"/>
  <c r="R236" i="14"/>
  <c r="U236" i="14"/>
  <c r="R252" i="14"/>
  <c r="U252" i="14"/>
  <c r="R268" i="14"/>
  <c r="U268" i="14"/>
  <c r="R227" i="14"/>
  <c r="U227" i="14"/>
  <c r="R243" i="14"/>
  <c r="U243" i="14"/>
  <c r="R259" i="14"/>
  <c r="U259" i="14"/>
  <c r="R275" i="14"/>
  <c r="U275" i="14"/>
  <c r="R311" i="14"/>
  <c r="U311" i="14"/>
  <c r="R319" i="14"/>
  <c r="U319" i="14"/>
  <c r="R328" i="14"/>
  <c r="U328" i="14"/>
  <c r="R335" i="14"/>
  <c r="U335" i="14"/>
  <c r="R345" i="14"/>
  <c r="U345" i="14"/>
  <c r="R357" i="14"/>
  <c r="U357" i="14"/>
  <c r="R364" i="14"/>
  <c r="U364" i="14"/>
  <c r="R369" i="14"/>
  <c r="U369" i="14"/>
  <c r="R380" i="14"/>
  <c r="U380" i="14"/>
  <c r="R379" i="14"/>
  <c r="U379" i="14"/>
  <c r="R390" i="14"/>
  <c r="U390" i="14"/>
  <c r="R386" i="14"/>
  <c r="U386" i="14"/>
  <c r="R411" i="14"/>
  <c r="U411" i="14"/>
  <c r="R405" i="14"/>
  <c r="U405" i="14"/>
  <c r="R418" i="14"/>
  <c r="U418" i="14"/>
  <c r="R426" i="14"/>
  <c r="U426" i="14"/>
  <c r="U453" i="14"/>
  <c r="R453" i="14"/>
  <c r="U454" i="14"/>
  <c r="R454" i="14"/>
  <c r="U448" i="14"/>
  <c r="R448" i="14"/>
  <c r="R149" i="14"/>
  <c r="U149" i="14"/>
  <c r="R213" i="14"/>
  <c r="U213" i="14"/>
  <c r="R186" i="14"/>
  <c r="U186" i="14"/>
  <c r="R151" i="14"/>
  <c r="U151" i="14"/>
  <c r="R167" i="14"/>
  <c r="U167" i="14"/>
  <c r="R183" i="14"/>
  <c r="U183" i="14"/>
  <c r="R199" i="14"/>
  <c r="U199" i="14"/>
  <c r="R215" i="14"/>
  <c r="U215" i="14"/>
  <c r="R140" i="14"/>
  <c r="U140" i="14"/>
  <c r="R156" i="14"/>
  <c r="U156" i="14"/>
  <c r="R172" i="14"/>
  <c r="U172" i="14"/>
  <c r="R188" i="14"/>
  <c r="U188" i="14"/>
  <c r="R204" i="14"/>
  <c r="U204" i="14"/>
  <c r="R127" i="14"/>
  <c r="U127" i="14"/>
  <c r="R135" i="14"/>
  <c r="U135" i="14"/>
  <c r="R282" i="14"/>
  <c r="U282" i="14"/>
  <c r="R289" i="14"/>
  <c r="U289" i="14"/>
  <c r="R296" i="14"/>
  <c r="U296" i="14"/>
  <c r="R305" i="14"/>
  <c r="U305" i="14"/>
  <c r="R238" i="14"/>
  <c r="U238" i="14"/>
  <c r="R254" i="14"/>
  <c r="U254" i="14"/>
  <c r="R270" i="14"/>
  <c r="U270" i="14"/>
  <c r="R229" i="14"/>
  <c r="U229" i="14"/>
  <c r="R245" i="14"/>
  <c r="U245" i="14"/>
  <c r="R261" i="14"/>
  <c r="U261" i="14"/>
  <c r="R277" i="14"/>
  <c r="U277" i="14"/>
  <c r="R315" i="14"/>
  <c r="U315" i="14"/>
  <c r="R329" i="14"/>
  <c r="U329" i="14"/>
  <c r="R324" i="14"/>
  <c r="U324" i="14"/>
  <c r="R334" i="14"/>
  <c r="U334" i="14"/>
  <c r="R333" i="14"/>
  <c r="U333" i="14"/>
  <c r="R346" i="14"/>
  <c r="U346" i="14"/>
  <c r="R355" i="14"/>
  <c r="U355" i="14"/>
  <c r="R362" i="14"/>
  <c r="U362" i="14"/>
  <c r="R367" i="14"/>
  <c r="U367" i="14"/>
  <c r="R384" i="14"/>
  <c r="U384" i="14"/>
  <c r="R387" i="14"/>
  <c r="U387" i="14"/>
  <c r="R397" i="14"/>
  <c r="U397" i="14"/>
  <c r="R408" i="14"/>
  <c r="U408" i="14"/>
  <c r="R401" i="14"/>
  <c r="U401" i="14"/>
  <c r="R414" i="14"/>
  <c r="U414" i="14"/>
  <c r="R422" i="14"/>
  <c r="U422" i="14"/>
  <c r="U450" i="14"/>
  <c r="R450" i="14"/>
  <c r="U436" i="14"/>
  <c r="R436" i="14"/>
  <c r="U439" i="14"/>
  <c r="R439" i="14"/>
  <c r="R197" i="14"/>
  <c r="U197" i="14"/>
  <c r="R170" i="14"/>
  <c r="U170" i="14"/>
  <c r="R153" i="14"/>
  <c r="U153" i="14"/>
  <c r="R185" i="14"/>
  <c r="U185" i="14"/>
  <c r="R217" i="14"/>
  <c r="U217" i="14"/>
  <c r="R142" i="14"/>
  <c r="U142" i="14"/>
  <c r="R158" i="14"/>
  <c r="U158" i="14"/>
  <c r="R174" i="14"/>
  <c r="U174" i="14"/>
  <c r="R190" i="14"/>
  <c r="U190" i="14"/>
  <c r="R206" i="14"/>
  <c r="U206" i="14"/>
  <c r="R134" i="14"/>
  <c r="U134" i="14"/>
  <c r="R281" i="14"/>
  <c r="U281" i="14"/>
  <c r="R294" i="14"/>
  <c r="U294" i="14"/>
  <c r="R303" i="14"/>
  <c r="U303" i="14"/>
  <c r="R306" i="14"/>
  <c r="U306" i="14"/>
  <c r="R224" i="14"/>
  <c r="U224" i="14"/>
  <c r="R240" i="14"/>
  <c r="U240" i="14"/>
  <c r="R256" i="14"/>
  <c r="U256" i="14"/>
  <c r="R272" i="14"/>
  <c r="U272" i="14"/>
  <c r="R231" i="14"/>
  <c r="U231" i="14"/>
  <c r="R247" i="14"/>
  <c r="U247" i="14"/>
  <c r="R263" i="14"/>
  <c r="U263" i="14"/>
  <c r="R279" i="14"/>
  <c r="U279" i="14"/>
  <c r="R325" i="14"/>
  <c r="U325" i="14"/>
  <c r="R322" i="14"/>
  <c r="U322" i="14"/>
  <c r="R332" i="14"/>
  <c r="U332" i="14"/>
  <c r="R330" i="14"/>
  <c r="U330" i="14"/>
  <c r="R344" i="14"/>
  <c r="U344" i="14"/>
  <c r="R353" i="14"/>
  <c r="U353" i="14"/>
  <c r="R360" i="14"/>
  <c r="U360" i="14"/>
  <c r="R365" i="14"/>
  <c r="U365" i="14"/>
  <c r="R376" i="14"/>
  <c r="U376" i="14"/>
  <c r="R396" i="14"/>
  <c r="U396" i="14"/>
  <c r="R399" i="14"/>
  <c r="U399" i="14"/>
  <c r="R412" i="14"/>
  <c r="U412" i="14"/>
  <c r="R404" i="14"/>
  <c r="U404" i="14"/>
  <c r="R424" i="14"/>
  <c r="U424" i="14"/>
  <c r="R425" i="14"/>
  <c r="U425" i="14"/>
  <c r="U437" i="14"/>
  <c r="R437" i="14"/>
  <c r="U441" i="14"/>
  <c r="R441" i="14"/>
  <c r="U451" i="14"/>
  <c r="R451" i="14"/>
  <c r="Z99" i="14"/>
  <c r="Z98" i="14"/>
  <c r="Z97" i="14"/>
  <c r="Z96" i="14"/>
  <c r="Z95" i="14"/>
  <c r="Z94" i="14"/>
  <c r="Z93" i="14"/>
  <c r="Z92" i="14"/>
  <c r="Z91" i="14"/>
  <c r="Z90" i="14"/>
  <c r="Z89" i="14"/>
  <c r="Z88" i="14"/>
  <c r="Z87" i="14"/>
  <c r="Z86" i="14"/>
  <c r="Z85" i="14"/>
  <c r="Z84" i="14"/>
  <c r="Z83" i="14"/>
  <c r="Z82" i="14"/>
  <c r="Z81" i="14"/>
  <c r="Z80" i="14"/>
  <c r="Z79" i="14"/>
  <c r="Z78" i="14"/>
  <c r="Z77" i="14"/>
  <c r="Z76" i="14"/>
  <c r="Z75" i="14"/>
  <c r="Z74" i="14"/>
  <c r="Z73" i="14"/>
  <c r="Z72" i="14"/>
  <c r="Z71" i="14"/>
  <c r="Z70" i="14"/>
  <c r="Z69" i="14"/>
  <c r="U467" i="14" l="1"/>
  <c r="R467" i="14"/>
  <c r="U509" i="14"/>
  <c r="R509" i="14"/>
  <c r="U482" i="14"/>
  <c r="R482" i="14"/>
  <c r="U494" i="14"/>
  <c r="R494" i="14"/>
  <c r="U464" i="14"/>
  <c r="R464" i="14"/>
  <c r="R499" i="14"/>
  <c r="U499" i="14"/>
  <c r="U490" i="14"/>
  <c r="R490" i="14"/>
  <c r="U473" i="14"/>
  <c r="R473" i="14"/>
  <c r="U507" i="14"/>
  <c r="R507" i="14"/>
  <c r="U492" i="14"/>
  <c r="R492" i="14"/>
  <c r="R503" i="14"/>
  <c r="U503" i="14"/>
  <c r="U471" i="14"/>
  <c r="R471" i="14"/>
  <c r="U472" i="14"/>
  <c r="R472" i="14"/>
  <c r="U512" i="14"/>
  <c r="R512" i="14"/>
  <c r="U488" i="14"/>
  <c r="R488" i="14"/>
  <c r="U501" i="14"/>
  <c r="R501" i="14"/>
  <c r="U474" i="14"/>
  <c r="R474" i="14"/>
  <c r="U486" i="14"/>
  <c r="R486" i="14"/>
  <c r="U459" i="14"/>
  <c r="R459" i="14"/>
  <c r="U489" i="14"/>
  <c r="R489" i="14"/>
  <c r="R510" i="14"/>
  <c r="U510" i="14"/>
  <c r="U477" i="14"/>
  <c r="R477" i="14"/>
  <c r="R505" i="14"/>
  <c r="U505" i="14"/>
  <c r="U461" i="14"/>
  <c r="R461" i="14"/>
  <c r="R483" i="14"/>
  <c r="U483" i="14"/>
  <c r="R478" i="14"/>
  <c r="U478" i="14"/>
  <c r="R508" i="14"/>
  <c r="U508" i="14"/>
  <c r="U487" i="14"/>
  <c r="R487" i="14"/>
  <c r="U497" i="14"/>
  <c r="R497" i="14"/>
  <c r="U465" i="14"/>
  <c r="R465" i="14"/>
  <c r="R480" i="14"/>
  <c r="U480" i="14"/>
  <c r="U485" i="14"/>
  <c r="R485" i="14"/>
  <c r="U468" i="14"/>
  <c r="R468" i="14"/>
  <c r="U511" i="14"/>
  <c r="R511" i="14"/>
  <c r="U491" i="14"/>
  <c r="R491" i="14"/>
  <c r="U500" i="14"/>
  <c r="R500" i="14"/>
  <c r="U470" i="14"/>
  <c r="R470" i="14"/>
  <c r="U498" i="14"/>
  <c r="R498" i="14"/>
  <c r="U458" i="14"/>
  <c r="R458" i="14"/>
  <c r="U475" i="14"/>
  <c r="R475" i="14"/>
  <c r="R504" i="14"/>
  <c r="U504" i="14"/>
  <c r="U466" i="14"/>
  <c r="R466" i="14"/>
  <c r="U493" i="14"/>
  <c r="R493" i="14"/>
  <c r="U460" i="14"/>
  <c r="R460" i="14"/>
  <c r="U479" i="14"/>
  <c r="R479" i="14"/>
  <c r="R506" i="14"/>
  <c r="U506" i="14"/>
  <c r="U462" i="14"/>
  <c r="R462" i="14"/>
  <c r="U495" i="14"/>
  <c r="R495" i="14"/>
  <c r="U481" i="14"/>
  <c r="R481" i="14"/>
  <c r="R496" i="14"/>
  <c r="U496" i="14"/>
  <c r="U469" i="14"/>
  <c r="R469" i="14"/>
  <c r="U463" i="14"/>
  <c r="R463" i="14"/>
  <c r="U513" i="14"/>
  <c r="R513" i="14"/>
  <c r="U476" i="14"/>
  <c r="R476" i="14"/>
  <c r="U502" i="14"/>
  <c r="R502" i="14"/>
  <c r="U484" i="14"/>
  <c r="R484" i="14"/>
  <c r="Z106" i="14" l="1"/>
  <c r="W106" i="14"/>
  <c r="Z121" i="14"/>
  <c r="W121" i="14"/>
  <c r="Z104" i="14"/>
  <c r="W104" i="14"/>
  <c r="Z118" i="14"/>
  <c r="W118" i="14"/>
  <c r="Z101" i="14"/>
  <c r="W101" i="14"/>
  <c r="Z124" i="14"/>
  <c r="W124" i="14"/>
  <c r="Z123" i="14"/>
  <c r="W123" i="14"/>
  <c r="Z113" i="14"/>
  <c r="W113" i="14"/>
  <c r="Z119" i="14"/>
  <c r="W119" i="14"/>
  <c r="Z110" i="14"/>
  <c r="W110" i="14"/>
  <c r="Z125" i="14"/>
  <c r="W125" i="14"/>
  <c r="Z116" i="14"/>
  <c r="W116" i="14"/>
  <c r="Z115" i="14"/>
  <c r="W115" i="14"/>
  <c r="Z122" i="14"/>
  <c r="W122" i="14"/>
  <c r="Z105" i="14"/>
  <c r="W105" i="14"/>
  <c r="Z120" i="14"/>
  <c r="W120" i="14"/>
  <c r="Z111" i="14"/>
  <c r="W111" i="14"/>
  <c r="Z102" i="14"/>
  <c r="W102" i="14"/>
  <c r="Z117" i="14"/>
  <c r="W117" i="14"/>
  <c r="Z108" i="14"/>
  <c r="W108" i="14"/>
  <c r="Z107" i="14"/>
  <c r="W107" i="14"/>
  <c r="Z114" i="14"/>
  <c r="W114" i="14"/>
  <c r="Z112" i="14"/>
  <c r="W112" i="14"/>
  <c r="Z103" i="14"/>
  <c r="W103" i="14"/>
  <c r="Z126" i="14"/>
  <c r="W126" i="14"/>
  <c r="Z109" i="14"/>
  <c r="W109" i="14"/>
  <c r="Z100" i="14"/>
  <c r="W100" i="14"/>
  <c r="Z475" i="14" l="1"/>
  <c r="W475" i="14"/>
  <c r="Z495" i="14"/>
  <c r="W495" i="14"/>
  <c r="W493" i="14"/>
  <c r="Z493" i="14"/>
  <c r="Z479" i="14"/>
  <c r="W479" i="14"/>
  <c r="Z502" i="14"/>
  <c r="W502" i="14"/>
  <c r="Z468" i="14"/>
  <c r="W468" i="14"/>
  <c r="W503" i="14"/>
  <c r="Z503" i="14"/>
  <c r="Z464" i="14"/>
  <c r="W464" i="14"/>
  <c r="Z498" i="14"/>
  <c r="W498" i="14"/>
  <c r="Z462" i="14"/>
  <c r="W462" i="14"/>
  <c r="Z476" i="14"/>
  <c r="W476" i="14"/>
  <c r="Z482" i="14"/>
  <c r="W482" i="14"/>
  <c r="W507" i="14"/>
  <c r="Z507" i="14"/>
  <c r="Z477" i="14"/>
  <c r="W477" i="14"/>
  <c r="W505" i="14"/>
  <c r="Z505" i="14"/>
  <c r="Z481" i="14"/>
  <c r="W481" i="14"/>
  <c r="Z494" i="14"/>
  <c r="W494" i="14"/>
  <c r="Z469" i="14"/>
  <c r="W469" i="14"/>
  <c r="Z499" i="14"/>
  <c r="W499" i="14"/>
  <c r="W458" i="14"/>
  <c r="Z458" i="14"/>
  <c r="Z506" i="14"/>
  <c r="W506" i="14"/>
  <c r="Z492" i="14"/>
  <c r="W492" i="14"/>
  <c r="Z501" i="14"/>
  <c r="W501" i="14"/>
  <c r="W490" i="14"/>
  <c r="Z490" i="14"/>
  <c r="Z487" i="14"/>
  <c r="W487" i="14"/>
  <c r="Z486" i="14"/>
  <c r="W486" i="14"/>
  <c r="Z497" i="14"/>
  <c r="W497" i="14"/>
  <c r="Z485" i="14"/>
  <c r="W485" i="14"/>
  <c r="Z504" i="14"/>
  <c r="W504" i="14"/>
  <c r="W472" i="14"/>
  <c r="Z472" i="14"/>
  <c r="Z491" i="14"/>
  <c r="W491" i="14"/>
  <c r="Z460" i="14"/>
  <c r="W460" i="14"/>
  <c r="Z488" i="14"/>
  <c r="W488" i="14"/>
  <c r="Z478" i="14"/>
  <c r="W478" i="14"/>
  <c r="Z496" i="14"/>
  <c r="W496" i="14"/>
  <c r="Z470" i="14"/>
  <c r="W470" i="14"/>
  <c r="Z510" i="14"/>
  <c r="W510" i="14"/>
  <c r="Z474" i="14"/>
  <c r="W474" i="14"/>
  <c r="Z466" i="14"/>
  <c r="W466" i="14"/>
  <c r="Z467" i="14"/>
  <c r="W467" i="14"/>
  <c r="Z471" i="14"/>
  <c r="W471" i="14"/>
  <c r="Z463" i="14"/>
  <c r="W463" i="14"/>
  <c r="Z509" i="14"/>
  <c r="W509" i="14"/>
  <c r="Z473" i="14"/>
  <c r="W473" i="14"/>
  <c r="Z513" i="14"/>
  <c r="W513" i="14"/>
  <c r="Z461" i="14"/>
  <c r="W461" i="14"/>
  <c r="Z465" i="14"/>
  <c r="W465" i="14"/>
  <c r="Z511" i="14"/>
  <c r="W511" i="14"/>
  <c r="Z489" i="14"/>
  <c r="W489" i="14"/>
  <c r="Z508" i="14"/>
  <c r="W508" i="14"/>
  <c r="Z459" i="14"/>
  <c r="W459" i="14"/>
  <c r="Z512" i="14"/>
  <c r="W512" i="14"/>
  <c r="Z500" i="14"/>
  <c r="W500" i="14"/>
  <c r="W484" i="14"/>
  <c r="Z484" i="14"/>
  <c r="Z483" i="14"/>
  <c r="W483" i="14"/>
  <c r="Z480" i="14"/>
  <c r="W480" i="14"/>
  <c r="Z429" i="14"/>
  <c r="W429" i="14"/>
  <c r="Z403" i="14"/>
  <c r="W403" i="14"/>
  <c r="Z369" i="14"/>
  <c r="W369" i="14"/>
  <c r="Z343" i="14"/>
  <c r="W343" i="14"/>
  <c r="Z308" i="14"/>
  <c r="W308" i="14"/>
  <c r="Z136" i="14"/>
  <c r="W136" i="14"/>
  <c r="Z168" i="14"/>
  <c r="W168" i="14"/>
  <c r="Z200" i="14"/>
  <c r="W200" i="14"/>
  <c r="Z231" i="14"/>
  <c r="W231" i="14"/>
  <c r="Z263" i="14"/>
  <c r="W263" i="14"/>
  <c r="Z444" i="14"/>
  <c r="W444" i="14"/>
  <c r="Z416" i="14"/>
  <c r="W416" i="14"/>
  <c r="Z382" i="14"/>
  <c r="W382" i="14"/>
  <c r="Z348" i="14"/>
  <c r="W348" i="14"/>
  <c r="Z319" i="14"/>
  <c r="W319" i="14"/>
  <c r="Z293" i="14"/>
  <c r="W293" i="14"/>
  <c r="Z153" i="14"/>
  <c r="W153" i="14"/>
  <c r="Z185" i="14"/>
  <c r="W185" i="14"/>
  <c r="Z217" i="14"/>
  <c r="W217" i="14"/>
  <c r="Z248" i="14"/>
  <c r="W248" i="14"/>
  <c r="Z457" i="14"/>
  <c r="W457" i="14"/>
  <c r="Z422" i="14"/>
  <c r="W422" i="14"/>
  <c r="Z388" i="14"/>
  <c r="W388" i="14"/>
  <c r="Z361" i="14"/>
  <c r="W361" i="14"/>
  <c r="Z327" i="14"/>
  <c r="W327" i="14"/>
  <c r="Z301" i="14"/>
  <c r="W301" i="14"/>
  <c r="Z146" i="14"/>
  <c r="W146" i="14"/>
  <c r="Z178" i="14"/>
  <c r="W178" i="14"/>
  <c r="Z210" i="14"/>
  <c r="W210" i="14"/>
  <c r="Z241" i="14"/>
  <c r="W241" i="14"/>
  <c r="Z273" i="14"/>
  <c r="W273" i="14"/>
  <c r="Z430" i="14"/>
  <c r="W430" i="14"/>
  <c r="Z396" i="14"/>
  <c r="W396" i="14"/>
  <c r="Z368" i="14"/>
  <c r="W368" i="14"/>
  <c r="Z335" i="14"/>
  <c r="W335" i="14"/>
  <c r="Z306" i="14"/>
  <c r="W306" i="14"/>
  <c r="Z139" i="14"/>
  <c r="W139" i="14"/>
  <c r="Z171" i="14"/>
  <c r="W171" i="14"/>
  <c r="Z203" i="14"/>
  <c r="W203" i="14"/>
  <c r="Z234" i="14"/>
  <c r="W234" i="14"/>
  <c r="Z266" i="14"/>
  <c r="W266" i="14"/>
  <c r="Z440" i="14"/>
  <c r="W440" i="14"/>
  <c r="Z402" i="14"/>
  <c r="W402" i="14"/>
  <c r="Z373" i="14"/>
  <c r="W373" i="14"/>
  <c r="Z341" i="14"/>
  <c r="W341" i="14"/>
  <c r="Z314" i="14"/>
  <c r="W314" i="14"/>
  <c r="Z132" i="14"/>
  <c r="W132" i="14"/>
  <c r="Z164" i="14"/>
  <c r="W164" i="14"/>
  <c r="Z196" i="14"/>
  <c r="W196" i="14"/>
  <c r="Z227" i="14"/>
  <c r="W227" i="14"/>
  <c r="Z259" i="14"/>
  <c r="W259" i="14"/>
  <c r="Z453" i="14"/>
  <c r="W453" i="14"/>
  <c r="Z414" i="14"/>
  <c r="W414" i="14"/>
  <c r="Z387" i="14"/>
  <c r="W387" i="14"/>
  <c r="Z351" i="14"/>
  <c r="W351" i="14"/>
  <c r="Z326" i="14"/>
  <c r="W326" i="14"/>
  <c r="Z292" i="14"/>
  <c r="W292" i="14"/>
  <c r="Z149" i="14"/>
  <c r="W149" i="14"/>
  <c r="Z181" i="14"/>
  <c r="W181" i="14"/>
  <c r="Z213" i="14"/>
  <c r="W213" i="14"/>
  <c r="Z244" i="14"/>
  <c r="W244" i="14"/>
  <c r="Z276" i="14"/>
  <c r="W276" i="14"/>
  <c r="Z427" i="14"/>
  <c r="W427" i="14"/>
  <c r="Z395" i="14"/>
  <c r="W395" i="14"/>
  <c r="Z360" i="14"/>
  <c r="W360" i="14"/>
  <c r="Z334" i="14"/>
  <c r="W334" i="14"/>
  <c r="Z300" i="14"/>
  <c r="W300" i="14"/>
  <c r="Z142" i="14"/>
  <c r="W142" i="14"/>
  <c r="Z174" i="14"/>
  <c r="W174" i="14"/>
  <c r="Z206" i="14"/>
  <c r="W206" i="14"/>
  <c r="Z237" i="14"/>
  <c r="W237" i="14"/>
  <c r="Z269" i="14"/>
  <c r="W269" i="14"/>
  <c r="Z428" i="14"/>
  <c r="W428" i="14"/>
  <c r="Z401" i="14"/>
  <c r="W401" i="14"/>
  <c r="Z367" i="14"/>
  <c r="W367" i="14"/>
  <c r="Z340" i="14"/>
  <c r="W340" i="14"/>
  <c r="Z307" i="14"/>
  <c r="W307" i="14"/>
  <c r="Z135" i="14"/>
  <c r="W135" i="14"/>
  <c r="Z167" i="14"/>
  <c r="W167" i="14"/>
  <c r="Z199" i="14"/>
  <c r="W199" i="14"/>
  <c r="Z230" i="14"/>
  <c r="W230" i="14"/>
  <c r="Z262" i="14"/>
  <c r="W262" i="14"/>
  <c r="Z451" i="14"/>
  <c r="W451" i="14"/>
  <c r="Z423" i="14"/>
  <c r="W423" i="14"/>
  <c r="Z399" i="14"/>
  <c r="W399" i="14"/>
  <c r="Z364" i="14"/>
  <c r="W364" i="14"/>
  <c r="Z323" i="14"/>
  <c r="W323" i="14"/>
  <c r="Z298" i="14"/>
  <c r="W298" i="14"/>
  <c r="Z144" i="14"/>
  <c r="W144" i="14"/>
  <c r="Z176" i="14"/>
  <c r="W176" i="14"/>
  <c r="Z208" i="14"/>
  <c r="W208" i="14"/>
  <c r="Z239" i="14"/>
  <c r="W239" i="14"/>
  <c r="Z271" i="14"/>
  <c r="W271" i="14"/>
  <c r="Z436" i="14"/>
  <c r="W436" i="14"/>
  <c r="Z411" i="14"/>
  <c r="W411" i="14"/>
  <c r="Z376" i="14"/>
  <c r="W376" i="14"/>
  <c r="Z347" i="14"/>
  <c r="W347" i="14"/>
  <c r="Z313" i="14"/>
  <c r="W313" i="14"/>
  <c r="Z129" i="14"/>
  <c r="W129" i="14"/>
  <c r="Z161" i="14"/>
  <c r="W161" i="14"/>
  <c r="Z193" i="14"/>
  <c r="W193" i="14"/>
  <c r="Z224" i="14"/>
  <c r="W224" i="14"/>
  <c r="Z256" i="14"/>
  <c r="W256" i="14"/>
  <c r="Z446" i="14"/>
  <c r="W446" i="14"/>
  <c r="Z417" i="14"/>
  <c r="W417" i="14"/>
  <c r="Z383" i="14"/>
  <c r="W383" i="14"/>
  <c r="Z350" i="14"/>
  <c r="W350" i="14"/>
  <c r="Z321" i="14"/>
  <c r="W321" i="14"/>
  <c r="Z285" i="14"/>
  <c r="W285" i="14"/>
  <c r="Z154" i="14"/>
  <c r="W154" i="14"/>
  <c r="Z186" i="14"/>
  <c r="W186" i="14"/>
  <c r="Z218" i="14"/>
  <c r="W218" i="14"/>
  <c r="Z249" i="14"/>
  <c r="W249" i="14"/>
  <c r="Z455" i="14"/>
  <c r="W455" i="14"/>
  <c r="Z424" i="14"/>
  <c r="W424" i="14"/>
  <c r="Z389" i="14"/>
  <c r="W389" i="14"/>
  <c r="Z363" i="14"/>
  <c r="W363" i="14"/>
  <c r="Z328" i="14"/>
  <c r="W328" i="14"/>
  <c r="Z288" i="14"/>
  <c r="W288" i="14"/>
  <c r="Z147" i="14"/>
  <c r="W147" i="14"/>
  <c r="Z179" i="14"/>
  <c r="W179" i="14"/>
  <c r="Z211" i="14"/>
  <c r="W211" i="14"/>
  <c r="Z242" i="14"/>
  <c r="W242" i="14"/>
  <c r="Z274" i="14"/>
  <c r="W274" i="14"/>
  <c r="Z431" i="14"/>
  <c r="W431" i="14"/>
  <c r="Z397" i="14"/>
  <c r="W397" i="14"/>
  <c r="Z370" i="14"/>
  <c r="W370" i="14"/>
  <c r="Z331" i="14"/>
  <c r="W331" i="14"/>
  <c r="Z295" i="14"/>
  <c r="W295" i="14"/>
  <c r="Z140" i="14"/>
  <c r="W140" i="14"/>
  <c r="Z172" i="14"/>
  <c r="W172" i="14"/>
  <c r="Z204" i="14"/>
  <c r="W204" i="14"/>
  <c r="Z235" i="14"/>
  <c r="W235" i="14"/>
  <c r="Z267" i="14"/>
  <c r="W267" i="14"/>
  <c r="Z443" i="14"/>
  <c r="W443" i="14"/>
  <c r="Z409" i="14"/>
  <c r="W409" i="14"/>
  <c r="Z384" i="14"/>
  <c r="W384" i="14"/>
  <c r="Z356" i="14"/>
  <c r="W356" i="14"/>
  <c r="Z322" i="14"/>
  <c r="W322" i="14"/>
  <c r="Z286" i="14"/>
  <c r="W286" i="14"/>
  <c r="Z157" i="14"/>
  <c r="W157" i="14"/>
  <c r="Z189" i="14"/>
  <c r="W189" i="14"/>
  <c r="Z220" i="14"/>
  <c r="W220" i="14"/>
  <c r="Z252" i="14"/>
  <c r="W252" i="14"/>
  <c r="Z454" i="14"/>
  <c r="W454" i="14"/>
  <c r="Z415" i="14"/>
  <c r="W415" i="14"/>
  <c r="Z390" i="14"/>
  <c r="W390" i="14"/>
  <c r="Z353" i="14"/>
  <c r="W353" i="14"/>
  <c r="Z329" i="14"/>
  <c r="W329" i="14"/>
  <c r="Z294" i="14"/>
  <c r="W294" i="14"/>
  <c r="Z150" i="14"/>
  <c r="W150" i="14"/>
  <c r="Z182" i="14"/>
  <c r="W182" i="14"/>
  <c r="Z214" i="14"/>
  <c r="W214" i="14"/>
  <c r="Z245" i="14"/>
  <c r="W245" i="14"/>
  <c r="Z277" i="14"/>
  <c r="W277" i="14"/>
  <c r="Z421" i="14"/>
  <c r="W421" i="14"/>
  <c r="Z398" i="14"/>
  <c r="W398" i="14"/>
  <c r="Z362" i="14"/>
  <c r="W362" i="14"/>
  <c r="Z336" i="14"/>
  <c r="W336" i="14"/>
  <c r="Z296" i="14"/>
  <c r="W296" i="14"/>
  <c r="Z143" i="14"/>
  <c r="W143" i="14"/>
  <c r="Z175" i="14"/>
  <c r="W175" i="14"/>
  <c r="Z207" i="14"/>
  <c r="W207" i="14"/>
  <c r="Z238" i="14"/>
  <c r="W238" i="14"/>
  <c r="Z270" i="14"/>
  <c r="W270" i="14"/>
  <c r="Z450" i="14"/>
  <c r="W450" i="14"/>
  <c r="Z419" i="14"/>
  <c r="W419" i="14"/>
  <c r="Z379" i="14"/>
  <c r="W379" i="14"/>
  <c r="Z357" i="14"/>
  <c r="W357" i="14"/>
  <c r="Z318" i="14"/>
  <c r="W318" i="14"/>
  <c r="Z291" i="14"/>
  <c r="W291" i="14"/>
  <c r="Z152" i="14"/>
  <c r="W152" i="14"/>
  <c r="Z184" i="14"/>
  <c r="W184" i="14"/>
  <c r="Z216" i="14"/>
  <c r="W216" i="14"/>
  <c r="Z247" i="14"/>
  <c r="W247" i="14"/>
  <c r="Z280" i="14"/>
  <c r="W280" i="14"/>
  <c r="Z432" i="14"/>
  <c r="W432" i="14"/>
  <c r="Z405" i="14"/>
  <c r="W405" i="14"/>
  <c r="Z371" i="14"/>
  <c r="W371" i="14"/>
  <c r="Z330" i="14"/>
  <c r="W330" i="14"/>
  <c r="Z302" i="14"/>
  <c r="W302" i="14"/>
  <c r="Z137" i="14"/>
  <c r="W137" i="14"/>
  <c r="Z169" i="14"/>
  <c r="W169" i="14"/>
  <c r="Z201" i="14"/>
  <c r="W201" i="14"/>
  <c r="Z232" i="14"/>
  <c r="W232" i="14"/>
  <c r="Z264" i="14"/>
  <c r="W264" i="14"/>
  <c r="Z438" i="14"/>
  <c r="W438" i="14"/>
  <c r="Z413" i="14"/>
  <c r="W413" i="14"/>
  <c r="Z377" i="14"/>
  <c r="W377" i="14"/>
  <c r="Z337" i="14"/>
  <c r="W337" i="14"/>
  <c r="Z310" i="14"/>
  <c r="W310" i="14"/>
  <c r="Z130" i="14"/>
  <c r="W130" i="14"/>
  <c r="Z162" i="14"/>
  <c r="W162" i="14"/>
  <c r="Z194" i="14"/>
  <c r="W194" i="14"/>
  <c r="Z225" i="14"/>
  <c r="W225" i="14"/>
  <c r="Z257" i="14"/>
  <c r="W257" i="14"/>
  <c r="Z447" i="14"/>
  <c r="W447" i="14"/>
  <c r="Z420" i="14"/>
  <c r="W420" i="14"/>
  <c r="Z380" i="14"/>
  <c r="W380" i="14"/>
  <c r="Z352" i="14"/>
  <c r="W352" i="14"/>
  <c r="Z317" i="14"/>
  <c r="W317" i="14"/>
  <c r="Z287" i="14"/>
  <c r="W287" i="14"/>
  <c r="Z155" i="14"/>
  <c r="W155" i="14"/>
  <c r="Z187" i="14"/>
  <c r="W187" i="14"/>
  <c r="Z127" i="14"/>
  <c r="W127" i="14"/>
  <c r="Z250" i="14"/>
  <c r="W250" i="14"/>
  <c r="Z456" i="14"/>
  <c r="W456" i="14"/>
  <c r="Z426" i="14"/>
  <c r="W426" i="14"/>
  <c r="Z391" i="14"/>
  <c r="W391" i="14"/>
  <c r="Z349" i="14"/>
  <c r="W349" i="14"/>
  <c r="Z325" i="14"/>
  <c r="W325" i="14"/>
  <c r="Z290" i="14"/>
  <c r="W290" i="14"/>
  <c r="Z148" i="14"/>
  <c r="W148" i="14"/>
  <c r="Z180" i="14"/>
  <c r="W180" i="14"/>
  <c r="Z212" i="14"/>
  <c r="W212" i="14"/>
  <c r="Z243" i="14"/>
  <c r="W243" i="14"/>
  <c r="Z275" i="14"/>
  <c r="W275" i="14"/>
  <c r="Z437" i="14"/>
  <c r="W437" i="14"/>
  <c r="Z404" i="14"/>
  <c r="W404" i="14"/>
  <c r="Z375" i="14"/>
  <c r="W375" i="14"/>
  <c r="Z342" i="14"/>
  <c r="W342" i="14"/>
  <c r="Z303" i="14"/>
  <c r="W303" i="14"/>
  <c r="Z133" i="14"/>
  <c r="W133" i="14"/>
  <c r="Z165" i="14"/>
  <c r="W165" i="14"/>
  <c r="Z197" i="14"/>
  <c r="W197" i="14"/>
  <c r="Z228" i="14"/>
  <c r="W228" i="14"/>
  <c r="Z260" i="14"/>
  <c r="W260" i="14"/>
  <c r="Z448" i="14"/>
  <c r="W448" i="14"/>
  <c r="Z412" i="14"/>
  <c r="W412" i="14"/>
  <c r="Z385" i="14"/>
  <c r="W385" i="14"/>
  <c r="Z344" i="14"/>
  <c r="W344" i="14"/>
  <c r="Z315" i="14"/>
  <c r="W315" i="14"/>
  <c r="Z281" i="14"/>
  <c r="W281" i="14"/>
  <c r="Z158" i="14"/>
  <c r="W158" i="14"/>
  <c r="Z190" i="14"/>
  <c r="W190" i="14"/>
  <c r="Z221" i="14"/>
  <c r="W221" i="14"/>
  <c r="Z253" i="14"/>
  <c r="W253" i="14"/>
  <c r="Z449" i="14"/>
  <c r="W449" i="14"/>
  <c r="Z418" i="14"/>
  <c r="W418" i="14"/>
  <c r="Z392" i="14"/>
  <c r="W392" i="14"/>
  <c r="Z355" i="14"/>
  <c r="W355" i="14"/>
  <c r="Z316" i="14"/>
  <c r="W316" i="14"/>
  <c r="Z289" i="14"/>
  <c r="W289" i="14"/>
  <c r="Z151" i="14"/>
  <c r="W151" i="14"/>
  <c r="Z183" i="14"/>
  <c r="W183" i="14"/>
  <c r="Z215" i="14"/>
  <c r="W215" i="14"/>
  <c r="Z246" i="14"/>
  <c r="W246" i="14"/>
  <c r="Z278" i="14"/>
  <c r="W278" i="14"/>
  <c r="Z441" i="14"/>
  <c r="W441" i="14"/>
  <c r="Z410" i="14"/>
  <c r="W410" i="14"/>
  <c r="Z374" i="14"/>
  <c r="W374" i="14"/>
  <c r="Z345" i="14"/>
  <c r="W345" i="14"/>
  <c r="Z312" i="14"/>
  <c r="W312" i="14"/>
  <c r="Z283" i="14"/>
  <c r="W283" i="14"/>
  <c r="Z160" i="14"/>
  <c r="W160" i="14"/>
  <c r="Z192" i="14"/>
  <c r="W192" i="14"/>
  <c r="Z223" i="14"/>
  <c r="W223" i="14"/>
  <c r="Z255" i="14"/>
  <c r="W255" i="14"/>
  <c r="Z452" i="14"/>
  <c r="W452" i="14"/>
  <c r="Z425" i="14"/>
  <c r="W425" i="14"/>
  <c r="Z386" i="14"/>
  <c r="W386" i="14"/>
  <c r="Z359" i="14"/>
  <c r="W359" i="14"/>
  <c r="Z324" i="14"/>
  <c r="W324" i="14"/>
  <c r="Z299" i="14"/>
  <c r="W299" i="14"/>
  <c r="Z145" i="14"/>
  <c r="W145" i="14"/>
  <c r="Z177" i="14"/>
  <c r="W177" i="14"/>
  <c r="Z209" i="14"/>
  <c r="W209" i="14"/>
  <c r="Z240" i="14"/>
  <c r="W240" i="14"/>
  <c r="Z272" i="14"/>
  <c r="W272" i="14"/>
  <c r="Z433" i="14"/>
  <c r="W433" i="14"/>
  <c r="Z393" i="14"/>
  <c r="W393" i="14"/>
  <c r="Z366" i="14"/>
  <c r="W366" i="14"/>
  <c r="Z333" i="14"/>
  <c r="W333" i="14"/>
  <c r="Z305" i="14"/>
  <c r="W305" i="14"/>
  <c r="Z138" i="14"/>
  <c r="W138" i="14"/>
  <c r="Z170" i="14"/>
  <c r="W170" i="14"/>
  <c r="Z202" i="14"/>
  <c r="W202" i="14"/>
  <c r="Z233" i="14"/>
  <c r="W233" i="14"/>
  <c r="Z265" i="14"/>
  <c r="W265" i="14"/>
  <c r="Z435" i="14"/>
  <c r="W435" i="14"/>
  <c r="Z400" i="14"/>
  <c r="W400" i="14"/>
  <c r="Z372" i="14"/>
  <c r="W372" i="14"/>
  <c r="Z338" i="14"/>
  <c r="W338" i="14"/>
  <c r="Z311" i="14"/>
  <c r="W311" i="14"/>
  <c r="Z131" i="14"/>
  <c r="W131" i="14"/>
  <c r="Z163" i="14"/>
  <c r="W163" i="14"/>
  <c r="Z195" i="14"/>
  <c r="W195" i="14"/>
  <c r="Z226" i="14"/>
  <c r="W226" i="14"/>
  <c r="Z258" i="14"/>
  <c r="W258" i="14"/>
  <c r="Z445" i="14"/>
  <c r="W445" i="14"/>
  <c r="Z407" i="14"/>
  <c r="W407" i="14"/>
  <c r="Z381" i="14"/>
  <c r="W381" i="14"/>
  <c r="Z354" i="14"/>
  <c r="W354" i="14"/>
  <c r="Z320" i="14"/>
  <c r="W320" i="14"/>
  <c r="Z284" i="14"/>
  <c r="W284" i="14"/>
  <c r="Z156" i="14"/>
  <c r="W156" i="14"/>
  <c r="Z188" i="14"/>
  <c r="W188" i="14"/>
  <c r="Z219" i="14"/>
  <c r="W219" i="14"/>
  <c r="Z251" i="14"/>
  <c r="W251" i="14"/>
  <c r="Z128" i="14"/>
  <c r="W128" i="14"/>
  <c r="Z434" i="14"/>
  <c r="W434" i="14"/>
  <c r="Z394" i="14"/>
  <c r="W394" i="14"/>
  <c r="Z358" i="14"/>
  <c r="W358" i="14"/>
  <c r="Z332" i="14"/>
  <c r="W332" i="14"/>
  <c r="Z297" i="14"/>
  <c r="W297" i="14"/>
  <c r="Z141" i="14"/>
  <c r="W141" i="14"/>
  <c r="Z173" i="14"/>
  <c r="W173" i="14"/>
  <c r="Z205" i="14"/>
  <c r="W205" i="14"/>
  <c r="Z236" i="14"/>
  <c r="W236" i="14"/>
  <c r="Z268" i="14"/>
  <c r="W268" i="14"/>
  <c r="Z439" i="14"/>
  <c r="W439" i="14"/>
  <c r="Z406" i="14"/>
  <c r="W406" i="14"/>
  <c r="Z365" i="14"/>
  <c r="W365" i="14"/>
  <c r="Z339" i="14"/>
  <c r="W339" i="14"/>
  <c r="Z304" i="14"/>
  <c r="W304" i="14"/>
  <c r="Z134" i="14"/>
  <c r="W134" i="14"/>
  <c r="Z166" i="14"/>
  <c r="W166" i="14"/>
  <c r="Z198" i="14"/>
  <c r="W198" i="14"/>
  <c r="Z229" i="14"/>
  <c r="W229" i="14"/>
  <c r="Z261" i="14"/>
  <c r="W261" i="14"/>
  <c r="Z442" i="14"/>
  <c r="W442" i="14"/>
  <c r="Z408" i="14"/>
  <c r="W408" i="14"/>
  <c r="Z378" i="14"/>
  <c r="W378" i="14"/>
  <c r="Z346" i="14"/>
  <c r="W346" i="14"/>
  <c r="Z309" i="14"/>
  <c r="W309" i="14"/>
  <c r="Z282" i="14"/>
  <c r="W282" i="14"/>
  <c r="Z159" i="14"/>
  <c r="W159" i="14"/>
  <c r="Z191" i="14"/>
  <c r="W191" i="14"/>
  <c r="Z222" i="14"/>
  <c r="W222" i="14"/>
  <c r="Z254" i="14"/>
  <c r="W254" i="14"/>
  <c r="Z279" i="14"/>
  <c r="W279" i="1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(GEE) Eva Pereira</author>
  </authors>
  <commentList>
    <comment ref="H40" authorId="0" shapeId="0" xr:uid="{01141986-686C-49CB-8F3A-59D5C50E9EC6}">
      <text>
        <r>
          <rPr>
            <b/>
            <sz val="9"/>
            <color indexed="81"/>
            <rFont val="Tahoma"/>
            <family val="2"/>
          </rPr>
          <t>(GEE) Eva Pereira:</t>
        </r>
        <r>
          <rPr>
            <sz val="9"/>
            <color indexed="81"/>
            <rFont val="Tahoma"/>
            <family val="2"/>
          </rPr>
          <t xml:space="preserve">
Número de minutos de comunicações de voz originadas com resposta / SAÍDA (outgoing)</t>
        </r>
      </text>
    </comment>
    <comment ref="K40" authorId="0" shapeId="0" xr:uid="{2E49032D-1B15-4372-AA36-B8FDBE4EDC79}">
      <text>
        <r>
          <rPr>
            <b/>
            <sz val="9"/>
            <color indexed="81"/>
            <rFont val="Tahoma"/>
            <family val="2"/>
          </rPr>
          <t>(GEE) Eva Pereira:</t>
        </r>
        <r>
          <rPr>
            <sz val="9"/>
            <color indexed="81"/>
            <rFont val="Tahoma"/>
            <family val="2"/>
          </rPr>
          <t xml:space="preserve">
Avaliado em GB
</t>
        </r>
      </text>
    </comment>
  </commentList>
</comments>
</file>

<file path=xl/sharedStrings.xml><?xml version="1.0" encoding="utf-8"?>
<sst xmlns="http://schemas.openxmlformats.org/spreadsheetml/2006/main" count="2198" uniqueCount="340">
  <si>
    <t>Desemprego</t>
  </si>
  <si>
    <t>Layoff Simplificado</t>
  </si>
  <si>
    <t>NrEmpresas</t>
  </si>
  <si>
    <t>Chegadas</t>
  </si>
  <si>
    <t>Tráfego</t>
  </si>
  <si>
    <t>Indicadores de Comunicação</t>
  </si>
  <si>
    <t>Nacional</t>
  </si>
  <si>
    <t>Fonte</t>
  </si>
  <si>
    <t>Taxa de desemprego %</t>
  </si>
  <si>
    <t>Univ. Católica</t>
  </si>
  <si>
    <t>Banco de Portugal</t>
  </si>
  <si>
    <t>ISEG</t>
  </si>
  <si>
    <t>Int. Saída</t>
  </si>
  <si>
    <t>Int. Entrada</t>
  </si>
  <si>
    <t>Internacional</t>
  </si>
  <si>
    <t>Fixo</t>
  </si>
  <si>
    <t>Móvel</t>
  </si>
  <si>
    <t>Acessos, clientes e subscrições</t>
  </si>
  <si>
    <t>número de acessos</t>
  </si>
  <si>
    <t>Transporte Aéreo</t>
  </si>
  <si>
    <t>Transporte Marítimo</t>
  </si>
  <si>
    <t>Transporte Ferroviário</t>
  </si>
  <si>
    <t>Partidas</t>
  </si>
  <si>
    <t>Aéreo</t>
  </si>
  <si>
    <t>Marítimo</t>
  </si>
  <si>
    <t>Fontes:</t>
  </si>
  <si>
    <t>Indicadores do Mercado de Trabalho</t>
  </si>
  <si>
    <t>Indicadores de Transporte</t>
  </si>
  <si>
    <t>Previsões para a Economia Portuguesa</t>
  </si>
  <si>
    <t>Total</t>
  </si>
  <si>
    <t>Passageiros</t>
  </si>
  <si>
    <t>Mercadorias</t>
  </si>
  <si>
    <t>Indicadores de Conjuntura - COVID-19</t>
  </si>
  <si>
    <t>Percentagem de realização superior a 80,0% e inferior a 97,9 %</t>
  </si>
  <si>
    <t>Percentagem de realização inferior a 79,9%</t>
  </si>
  <si>
    <t>Legenda</t>
  </si>
  <si>
    <t>Série Desemprego</t>
  </si>
  <si>
    <t>Série Tráfego Aéreo</t>
  </si>
  <si>
    <t>Série Tráfego Ferroviário</t>
  </si>
  <si>
    <t>Período</t>
  </si>
  <si>
    <t>Uni.</t>
  </si>
  <si>
    <t>janeiro</t>
  </si>
  <si>
    <t>fevereiro</t>
  </si>
  <si>
    <t>março</t>
  </si>
  <si>
    <t>1º trimestre</t>
  </si>
  <si>
    <t>tvh</t>
  </si>
  <si>
    <t>INE</t>
  </si>
  <si>
    <t>Índice de Preços no Consumidor (Base 2012)</t>
  </si>
  <si>
    <t>2012=100</t>
  </si>
  <si>
    <t xml:space="preserve">Produtos alimentares e bebidas não alcoólicas    </t>
  </si>
  <si>
    <t xml:space="preserve">Bebidas alcoólicas e tabaco    </t>
  </si>
  <si>
    <t xml:space="preserve">Vestuário e calçado    </t>
  </si>
  <si>
    <t xml:space="preserve">Habitação, água, eletricidade, gás e outros combustíveis    </t>
  </si>
  <si>
    <t xml:space="preserve">Acessórios, equip. doméstico e manut. cor. da habitação   </t>
  </si>
  <si>
    <t xml:space="preserve">Saúde    </t>
  </si>
  <si>
    <t xml:space="preserve">Transportes    </t>
  </si>
  <si>
    <t xml:space="preserve">Comunicações    </t>
  </si>
  <si>
    <t xml:space="preserve">Lazer, recreação e cultura    </t>
  </si>
  <si>
    <t>Educação</t>
  </si>
  <si>
    <t xml:space="preserve">Restaurantes e hotéis    </t>
  </si>
  <si>
    <t>Bens e serviços diversos</t>
  </si>
  <si>
    <t>Vendas de Veículos Automóveis</t>
  </si>
  <si>
    <t>ACAP</t>
  </si>
  <si>
    <t>uni.</t>
  </si>
  <si>
    <t>Produção Automóvel para Exportação</t>
  </si>
  <si>
    <t>Consumo de Combustíveis</t>
  </si>
  <si>
    <t>ENSE</t>
  </si>
  <si>
    <t>Gasolina</t>
  </si>
  <si>
    <t>ton.</t>
  </si>
  <si>
    <t>Gasolinatvh</t>
  </si>
  <si>
    <t>Gasóleo</t>
  </si>
  <si>
    <t>Gasóleotvh</t>
  </si>
  <si>
    <t>Jet</t>
  </si>
  <si>
    <t>Jettvh</t>
  </si>
  <si>
    <t>Lisboa</t>
  </si>
  <si>
    <t>-</t>
  </si>
  <si>
    <t>Porto</t>
  </si>
  <si>
    <t>ACAP - Associação Automóvel de Portugal</t>
  </si>
  <si>
    <t>CE - Comissão Europeia</t>
  </si>
  <si>
    <t>ENSE - Entidade Nacional para o Setor Energético</t>
  </si>
  <si>
    <t>INE - Instituto Nacional de Estatística</t>
  </si>
  <si>
    <t>Indicadores de conjuntura diários - Síntese Covid-19</t>
  </si>
  <si>
    <t>Fonte: ANACOM</t>
  </si>
  <si>
    <t>Síntese de Indicadores económicos mensais</t>
  </si>
  <si>
    <t xml:space="preserve"> </t>
  </si>
  <si>
    <t>Unidade: percentagem de empresas</t>
  </si>
  <si>
    <t>Mantém-se, mesmo que parcialmente, em produção ou funcionamento</t>
  </si>
  <si>
    <t>Encerrou temporariamente</t>
  </si>
  <si>
    <t>Encerrou definitivamente</t>
  </si>
  <si>
    <t>Semana de 6 a 10 de abril</t>
  </si>
  <si>
    <t>Semana de 13 a 17 de abril</t>
  </si>
  <si>
    <t>Data de Publicação</t>
  </si>
  <si>
    <t>Fundo Monetário Internacional</t>
  </si>
  <si>
    <t>MERCADO DE TRABALHO</t>
  </si>
  <si>
    <t>TRANSPORTES</t>
  </si>
  <si>
    <t>Ferroviário - comboios realizados</t>
  </si>
  <si>
    <t>Período Pré-Covid-19 Benchmark</t>
  </si>
  <si>
    <t>Cores</t>
  </si>
  <si>
    <t>Percentagem de realização superior a 98,0% face ao valor de referência</t>
  </si>
  <si>
    <t>Semana terminada em</t>
  </si>
  <si>
    <t>Locais Fixos</t>
  </si>
  <si>
    <t>Inquérito Empresas - INE</t>
  </si>
  <si>
    <t>Conteúdos</t>
  </si>
  <si>
    <t>Período de realização do inquérito</t>
  </si>
  <si>
    <t>Fonte: INE</t>
  </si>
  <si>
    <t>Indicadores Diários</t>
  </si>
  <si>
    <t>Indicadores de Mobilidade</t>
  </si>
  <si>
    <t>Retail and Recreation</t>
  </si>
  <si>
    <t>Grocery and Pharmacy</t>
  </si>
  <si>
    <t>Parks</t>
  </si>
  <si>
    <t>Transit Stations</t>
  </si>
  <si>
    <t>Workplaces</t>
  </si>
  <si>
    <t>Residential</t>
  </si>
  <si>
    <t>Portugal</t>
  </si>
  <si>
    <t>Data</t>
  </si>
  <si>
    <t>Fonte: Google Analytcs</t>
  </si>
  <si>
    <t>Indicadores de Mobilidade desenvolvidos pela Google através dos dados agregados e anonimizados de visitas e duração das visitas do Google Maps. Unidade: Variação % de visitas e duração de visitas, face ao valor de baseline. Baseline: definido como o valor mediano de visitas por local e duração das mesmas durante o período de 5 semanas entre 3 de janeiro e 6 de fevereiro, para cada dia respectivo da semana</t>
  </si>
  <si>
    <t>Indicadores Semanais</t>
  </si>
  <si>
    <t xml:space="preserve">Q4. Nesta semana, a pandemia COVID-19 está a ter um impacto no número de pessoas ao serviço efetivamente a trabalhar na sua empresa? </t>
  </si>
  <si>
    <t>Q6. A sua empresa beneficiou ou está a planear beneficiar de uma ou mais das seguintes medidas apresentadas pelo Governo devido à pandemia COVID-19?</t>
  </si>
  <si>
    <t>Sim, uma redução</t>
  </si>
  <si>
    <t>Sim, um aumento</t>
  </si>
  <si>
    <t>Não tem impacto</t>
  </si>
  <si>
    <t>Não sabe / não responde</t>
  </si>
  <si>
    <t>MOBILIDADE</t>
  </si>
  <si>
    <t>Moratória ao pagamento de juros e capital de créditos já existentes</t>
  </si>
  <si>
    <t>Acesso a novos créditos com juros bonificados ou garantias do Estado</t>
  </si>
  <si>
    <t>Suspensão do pagamento de obrigações fiscais e contributivas</t>
  </si>
  <si>
    <t>Outras medidas</t>
  </si>
  <si>
    <t>Já beneficiou</t>
  </si>
  <si>
    <t>Está a planear beneficiar</t>
  </si>
  <si>
    <t>Não beneficiou nem planeia beneficiar</t>
  </si>
  <si>
    <t>NS/NR</t>
  </si>
  <si>
    <t>Semana de 20 a 24 de abril</t>
  </si>
  <si>
    <t>residenciais</t>
  </si>
  <si>
    <t>Não elegível</t>
  </si>
  <si>
    <t>Constituição de pessoas coletivas e entidades equiparadas</t>
  </si>
  <si>
    <t>Dissolução de pessoas coletivas e entidades equiparadas</t>
  </si>
  <si>
    <t>Compras com cartões em terminais de pagamento automático localizadas em Portugal e no Estrangeiro</t>
  </si>
  <si>
    <t>BdP</t>
  </si>
  <si>
    <t>milhões de euros</t>
  </si>
  <si>
    <t>milhares de transações</t>
  </si>
  <si>
    <t>euros por transação</t>
  </si>
  <si>
    <t>Cartões emitidos em Portugal - Total</t>
  </si>
  <si>
    <t>Cartões emitidos em Portugal - TPA localizadas em Portugal</t>
  </si>
  <si>
    <t>Cartões emitidos em Portugal - TPA localizadas no estrangeiro</t>
  </si>
  <si>
    <t>Levantamentos com cartões em caixas automáticas localizadas em Portugal e no Estrangeiro</t>
  </si>
  <si>
    <t>Cartões emitidos em Portugal - Caixas Automáticas localizadas em Portugal</t>
  </si>
  <si>
    <t>Cartões emitidos em Portugal - Caixas Automáticas localizadas no estrangeiro</t>
  </si>
  <si>
    <t>BdP - Banco de Portugal</t>
  </si>
  <si>
    <t>Comércio e Lazer</t>
  </si>
  <si>
    <t>Parques</t>
  </si>
  <si>
    <t>Transportes/Deslocações</t>
  </si>
  <si>
    <t>Local de Trabalho</t>
  </si>
  <si>
    <t>Residência</t>
  </si>
  <si>
    <t>Supermercados e Farmácia</t>
  </si>
  <si>
    <t>Valor Médio</t>
  </si>
  <si>
    <t>Dados de pagamentos através da Rede de Multibancos</t>
  </si>
  <si>
    <t>Fonte: SIBS</t>
  </si>
  <si>
    <t>Ligeiros</t>
  </si>
  <si>
    <t>Pesados</t>
  </si>
  <si>
    <t>1489
(FDS: 908,5)</t>
  </si>
  <si>
    <t>109
(FDS: 45)</t>
  </si>
  <si>
    <t>Série Venda de Veículos</t>
  </si>
  <si>
    <t>1598
(FDS: 953,5)</t>
  </si>
  <si>
    <r>
      <rPr>
        <b/>
        <sz val="11"/>
        <color theme="1"/>
        <rFont val="Calibri"/>
        <family val="2"/>
        <scheme val="minor"/>
      </rPr>
      <t>Mercado de Trabalho:</t>
    </r>
    <r>
      <rPr>
        <sz val="11"/>
        <color theme="1"/>
        <rFont val="Calibri"/>
        <family val="2"/>
        <scheme val="minor"/>
      </rPr>
      <t xml:space="preserve"> MTSSS</t>
    </r>
  </si>
  <si>
    <r>
      <rPr>
        <b/>
        <sz val="11"/>
        <color theme="1"/>
        <rFont val="Calibri"/>
        <family val="2"/>
        <scheme val="minor"/>
      </rPr>
      <t>Transporte Aéreos:</t>
    </r>
    <r>
      <rPr>
        <sz val="11"/>
        <color theme="1"/>
        <rFont val="Calibri"/>
        <family val="2"/>
        <scheme val="minor"/>
      </rPr>
      <t xml:space="preserve"> FlightRadar</t>
    </r>
  </si>
  <si>
    <r>
      <rPr>
        <b/>
        <sz val="11"/>
        <color theme="1"/>
        <rFont val="Calibri"/>
        <family val="2"/>
        <scheme val="minor"/>
      </rPr>
      <t>Transporte Marítimo:</t>
    </r>
    <r>
      <rPr>
        <sz val="11"/>
        <color theme="1"/>
        <rFont val="Calibri"/>
        <family val="2"/>
        <scheme val="minor"/>
      </rPr>
      <t xml:space="preserve"> MarineTraffic</t>
    </r>
  </si>
  <si>
    <r>
      <rPr>
        <b/>
        <sz val="11"/>
        <color theme="1"/>
        <rFont val="Calibri"/>
        <family val="2"/>
        <scheme val="minor"/>
      </rPr>
      <t>Transporte Ferroviário:</t>
    </r>
    <r>
      <rPr>
        <sz val="11"/>
        <color theme="1"/>
        <rFont val="Calibri"/>
        <family val="2"/>
        <scheme val="minor"/>
      </rPr>
      <t xml:space="preserve"> Infraestruturas de Portugal</t>
    </r>
  </si>
  <si>
    <r>
      <rPr>
        <b/>
        <sz val="11"/>
        <color theme="1"/>
        <rFont val="Calibri"/>
        <family val="2"/>
        <scheme val="minor"/>
      </rPr>
      <t>Venda de Veículos:</t>
    </r>
    <r>
      <rPr>
        <sz val="11"/>
        <color theme="1"/>
        <rFont val="Calibri"/>
        <family val="2"/>
        <scheme val="minor"/>
      </rPr>
      <t xml:space="preserve"> ACAP</t>
    </r>
  </si>
  <si>
    <r>
      <rPr>
        <b/>
        <sz val="11"/>
        <color theme="1"/>
        <rFont val="Calibri"/>
        <family val="2"/>
        <scheme val="minor"/>
      </rPr>
      <t xml:space="preserve">Indicadores de Mobilidade: </t>
    </r>
    <r>
      <rPr>
        <sz val="11"/>
        <color theme="1"/>
        <rFont val="Calibri"/>
        <family val="2"/>
        <scheme val="minor"/>
      </rPr>
      <t>Google Analytics</t>
    </r>
  </si>
  <si>
    <t>Semana de 27 de abril a 1 de maio</t>
  </si>
  <si>
    <t>Comissão Europeia</t>
  </si>
  <si>
    <t>abril</t>
  </si>
  <si>
    <t/>
  </si>
  <si>
    <t>Índice de Volume de Negócios da Indústria</t>
  </si>
  <si>
    <t>2015=100</t>
  </si>
  <si>
    <t>Índice de Emprego na Indústria</t>
  </si>
  <si>
    <t>Bens de Consumo</t>
  </si>
  <si>
    <t>Bens Intermédios</t>
  </si>
  <si>
    <t>Bens de Investimento</t>
  </si>
  <si>
    <t>Energia</t>
  </si>
  <si>
    <t>Índice de Volume de Negócios no Comércio a Retalho</t>
  </si>
  <si>
    <t>Produtos alimentares,  bebidas e tabaco</t>
  </si>
  <si>
    <t>Produtos não alimentares</t>
  </si>
  <si>
    <t>Desempregados</t>
  </si>
  <si>
    <t>IEFP</t>
  </si>
  <si>
    <t>Pedidos de emprego</t>
  </si>
  <si>
    <t>Ofertas de emprego</t>
  </si>
  <si>
    <t>Cartões emitidos no estrangeiro em caixas automáticas em Portugal</t>
  </si>
  <si>
    <t>IEFP - Instituto do Emprego e Formação Profissional</t>
  </si>
  <si>
    <t>1º Quinzena de Maio</t>
  </si>
  <si>
    <t>Índice de Volume de Negócios nos Serviços</t>
  </si>
  <si>
    <t>Turismo</t>
  </si>
  <si>
    <t>Dormidas de Estrangeiros na Hotelaria</t>
  </si>
  <si>
    <t>milhares pessoas</t>
  </si>
  <si>
    <t>Dormidas de Nacionais na Hotelaria</t>
  </si>
  <si>
    <t>Receitas na Hotelaria</t>
  </si>
  <si>
    <t>milhares euros</t>
  </si>
  <si>
    <t>Serviço Telefónico - Voz (min.)</t>
  </si>
  <si>
    <t>Internet (GB)</t>
  </si>
  <si>
    <t>0,7%</t>
  </si>
  <si>
    <t>0,8%</t>
  </si>
  <si>
    <t>maio</t>
  </si>
  <si>
    <t>2º trimestre</t>
  </si>
  <si>
    <t>4º trimestre</t>
  </si>
  <si>
    <t>3º trimestre</t>
  </si>
  <si>
    <t>Contas Nacionais Trimestrais (Base 2016 - Valores Constantes)</t>
  </si>
  <si>
    <t>Formação Bruta de Capital</t>
  </si>
  <si>
    <t>milhões euros</t>
  </si>
  <si>
    <t>Exportações</t>
  </si>
  <si>
    <t>Despesa Consumo Final Administrações Públicas</t>
  </si>
  <si>
    <t>Despesa Consumo Final Famílias</t>
  </si>
  <si>
    <t>Tráfego Aeroportuário</t>
  </si>
  <si>
    <t>VINCI</t>
  </si>
  <si>
    <t>Número de Passageiros</t>
  </si>
  <si>
    <t>Lisboatvh</t>
  </si>
  <si>
    <t>Portotvh</t>
  </si>
  <si>
    <t>Faro</t>
  </si>
  <si>
    <t>Farotvh</t>
  </si>
  <si>
    <t>Madeira</t>
  </si>
  <si>
    <t>Madeiratvh</t>
  </si>
  <si>
    <t>Açores</t>
  </si>
  <si>
    <t>Açorestvh</t>
  </si>
  <si>
    <t>TOTAL</t>
  </si>
  <si>
    <t>TOTALtvh</t>
  </si>
  <si>
    <t>Movimento de Voos Comerciais</t>
  </si>
  <si>
    <t>nº voos</t>
  </si>
  <si>
    <t>VINCI - VINCI Airports</t>
  </si>
  <si>
    <t>2º Quinzena de Maio</t>
  </si>
  <si>
    <t>Nesta semana, a pandemia COVID-19 está a ter um impacto no volume de negócios da sua empresa?</t>
  </si>
  <si>
    <t>Qual a situação que melhor descreve a sua empresa nesta semana?</t>
  </si>
  <si>
    <t>Ministério das Finanças</t>
  </si>
  <si>
    <t>cartões emitidos no estrangeiro em TPA em Portugal</t>
  </si>
  <si>
    <t>0.9%</t>
  </si>
  <si>
    <t>Conselho de Finanças Públicas</t>
  </si>
  <si>
    <t>Média</t>
  </si>
  <si>
    <t>OCDE</t>
  </si>
  <si>
    <t>Dívida Pública (%PIB)</t>
  </si>
  <si>
    <t>1º Quinzena de Junho</t>
  </si>
  <si>
    <t>junho</t>
  </si>
  <si>
    <t>2º Quinzena de Junho</t>
  </si>
  <si>
    <t>Cenário optimista</t>
  </si>
  <si>
    <t>Cenário pessimista</t>
  </si>
  <si>
    <t>Cenário base / central</t>
  </si>
  <si>
    <t>Layoff Simp.</t>
  </si>
  <si>
    <t>Indicadores Económicos - Síntese Covid-19</t>
  </si>
  <si>
    <t xml:space="preserve">Indicadores de Comunicações - variação face ao período pré-covid </t>
  </si>
  <si>
    <t>1º Quinzena de Julho</t>
  </si>
  <si>
    <t>julho</t>
  </si>
  <si>
    <t>agosto</t>
  </si>
  <si>
    <t>setembro</t>
  </si>
  <si>
    <t>Est. Emergência</t>
  </si>
  <si>
    <t>FMI</t>
  </si>
  <si>
    <t>outubro</t>
  </si>
  <si>
    <t>novembro</t>
  </si>
  <si>
    <t>dezembro</t>
  </si>
  <si>
    <t>Semana de 27-abr a 1-maio</t>
  </si>
  <si>
    <t>Inquérito Rápido e Excepcional às Empresas - COVID-19 - Período Abril - Julho</t>
  </si>
  <si>
    <t>Inquérito Rápido e Excepcional às Empresas - COVID-19 - Novembro</t>
  </si>
  <si>
    <t>Semana de 11 a 19 de novembro</t>
  </si>
  <si>
    <t xml:space="preserve">Q4. Qual a importância das medidas de que beneficia atualmente para a situação de liquidez da sua empresa?  </t>
  </si>
  <si>
    <t>Apoio à retoma progressiva/ Layoff simplificado</t>
  </si>
  <si>
    <t>Muito importante</t>
  </si>
  <si>
    <t>Pouco importante</t>
  </si>
  <si>
    <t>A empresa não beneficia atualmente desta medida</t>
  </si>
  <si>
    <t>Incentivo extraordinário à normalização da atividade económica</t>
  </si>
  <si>
    <t xml:space="preserve">Q5. Qual é a expectativa para o número de postos de trabalho na sua empresa no final de 2020 e de 2021?  (Compare com a situação atual)  </t>
  </si>
  <si>
    <t>A empresa planeia diminuir os postos de trabalho</t>
  </si>
  <si>
    <t>A empresa planeia manter os postos de trabalho</t>
  </si>
  <si>
    <t>A empresa planeia aumentar os postos de trabalho</t>
  </si>
  <si>
    <t>Q5. Num cenário de agravamento das medidas de contenção da pandemia e de ausência de medidas adicionais de apoio, quanto tempo estima que a sua empresa conseguirá subsistir? (Considere um cenário próximo do observado durante o Estado de emergência que vigorou de 18 de março a 2 de maio)
(Considere um cenário próximo do observado durante o Estado de emergência que vigorou de 18 de março a 2 de maio)</t>
  </si>
  <si>
    <t xml:space="preserve">Estima que a empresa conseguirá subsistir </t>
  </si>
  <si>
    <t>Não prevê encerramento</t>
  </si>
  <si>
    <t>Encomendas (volume semanal)</t>
  </si>
  <si>
    <t>PIB (volume VH %)</t>
  </si>
  <si>
    <t>Cenário base</t>
  </si>
  <si>
    <t>Valor de Referência: Diferença no número de beneficiários de prestações de desemprego entre Março e Fevereiro de 2020</t>
  </si>
  <si>
    <t>Dados apresentados como variações % face ao valor de baseline (valor mediano de nr. de visitas e duração por local e dia de semana no período de 3-jan a 6-fev de 2020)</t>
  </si>
  <si>
    <t>Indicador de Atividade Económica - DEI</t>
  </si>
  <si>
    <t>DEI</t>
  </si>
  <si>
    <t>DEI (média móvel semanal)</t>
  </si>
  <si>
    <t>PIB (tvh trimestral)</t>
  </si>
  <si>
    <t>Fonte: Banco de Portugal</t>
  </si>
  <si>
    <t>Indicadores de conjuntura semanais - Síntese Covid-19</t>
  </si>
  <si>
    <t>Período pré-COVID-19 considerado: período anterior ao início das medidas excepcionais e temporárias associadas ao COVID-19 - 2 a 8 março de 2020</t>
  </si>
  <si>
    <t>NrTrabalhadores</t>
  </si>
  <si>
    <t>Fluxos</t>
  </si>
  <si>
    <t>Inquérito Rápido e Excepcional às Empresas - COVID-19 - Fevereiro 2021</t>
  </si>
  <si>
    <t>1º Quinzena de Fevereiro</t>
  </si>
  <si>
    <t xml:space="preserve">Q9. Qual a importância das medidas de que beneficia atualmente para a situação de liquidez da sua empresa?  </t>
  </si>
  <si>
    <t>A empresa beneficia atualmente e a medida é muito importante</t>
  </si>
  <si>
    <t>A empresa beneficia atualmente e a medida é pouco importante</t>
  </si>
  <si>
    <t>Não sabe / Não responde</t>
  </si>
  <si>
    <t>Layoff simplificado</t>
  </si>
  <si>
    <t>Apoio à retoma progressiva/Apoio simplificado para microempresas</t>
  </si>
  <si>
    <t>Programa Apoiar: Apoiar.pt, Apoiar restauração e Apoiar + simples</t>
  </si>
  <si>
    <t>Programa Apoiar: Rendas</t>
  </si>
  <si>
    <t>Q1. Qual a situação que melhor descreve a sua empresa na 1ª quinzena de fevereiro de 2021?</t>
  </si>
  <si>
    <t>Q2. Na 1ª quinzena de fevereiro de 2021, a pandemia COVID-19 teve impacto no volume de negócios da sua empresa? (Compare com o valor do volume de negócio registado no mesmo período do ano anterior, antes dos efeitos da pandemia)</t>
  </si>
  <si>
    <t>Q2. Como compara o nível do volume de negócios da sua empresa na 1ª quinzena de fevereiro de 2021, com o nível durante o 1º confinamento? (Compare com o nível do volume de negócio registado na primeira quinzena de abril de 2020)</t>
  </si>
  <si>
    <t>Está acima</t>
  </si>
  <si>
    <t>Está igual</t>
  </si>
  <si>
    <t>Está abaixo</t>
  </si>
  <si>
    <t>1 jan - 17 mar 2020</t>
  </si>
  <si>
    <t>Variação Percentual</t>
  </si>
  <si>
    <t>Comércio Físico</t>
  </si>
  <si>
    <t>18 mar - 3 maio 2020</t>
  </si>
  <si>
    <t>4 maio - 8 nov 2020</t>
  </si>
  <si>
    <t>9 nov 2020 - 14 jan 2021</t>
  </si>
  <si>
    <t>15 jan - 28 fev 2021</t>
  </si>
  <si>
    <t>Comércio Online</t>
  </si>
  <si>
    <t xml:space="preserve">% de Compras Essenciais no total </t>
  </si>
  <si>
    <r>
      <t xml:space="preserve">% de Compras </t>
    </r>
    <r>
      <rPr>
        <b/>
        <i/>
        <sz val="11"/>
        <color theme="0"/>
        <rFont val="Calibri"/>
        <family val="2"/>
        <scheme val="minor"/>
      </rPr>
      <t>Sectores Selecionados</t>
    </r>
    <r>
      <rPr>
        <b/>
        <sz val="11"/>
        <color theme="0"/>
        <rFont val="Calibri"/>
        <family val="2"/>
        <scheme val="minor"/>
      </rPr>
      <t xml:space="preserve"> no total</t>
    </r>
  </si>
  <si>
    <t xml:space="preserve">Notas: Variações avaliadas face ao período homólogo. 
</t>
  </si>
  <si>
    <t>Para Comércio Físico, a categoria Compras Essenciais compreende as compras realizadas em estabelecimentos de distribuição alimentar, farmácias e parafarmácias.</t>
  </si>
  <si>
    <t>No segmento de Comércio Online, a avaliação de sectores selecionados define comércio alimentar e retalho, restauração, Food Delivery e Takeaway e Entretenimento, Cultura e Subscrições.</t>
  </si>
  <si>
    <t>Valor de Referência: Número médio de veículos vendidos por dia no período de Janeiro e Fevereiro de 2020 (o cálculo da média diária apenas tem em conta dias úteis). A avaliação realizada através do esquema de cores não é aplicada aos dias de fim-de-semana e aos feriados.</t>
  </si>
  <si>
    <t>Valor de Referência: média de comboios realizados durante os dias úteis da semana de referência - 12 a 18 de Janeiro de 2020; entre parentêsis consta a média de comboios realizados durante o fim de semana da semana de referência indicada (a avaliação apresentada para cada dia da semana resulta de uma comparação com o dia da semana respectivo da semana de referência)</t>
  </si>
  <si>
    <t>Valor de Referência: Média de Voos realizados nos 3 dias anteriores à declaração de Estado de Emergência (dias 17, 18 e 19 de Março de 2020)</t>
  </si>
  <si>
    <t>VENDA DE VEÍCULOS AUTOMÓVEIS</t>
  </si>
  <si>
    <r>
      <t xml:space="preserve">Notas: </t>
    </r>
    <r>
      <rPr>
        <sz val="11"/>
        <color theme="1"/>
        <rFont val="Calibri"/>
        <family val="2"/>
        <scheme val="minor"/>
      </rPr>
      <t>Série Desemprego - valor acumulado de novas prestações requeridas desde o dia 1 de Março de 2020.</t>
    </r>
  </si>
  <si>
    <t>10 721</t>
  </si>
  <si>
    <t>5 185</t>
  </si>
  <si>
    <t>1 037</t>
  </si>
  <si>
    <t>2 097</t>
  </si>
  <si>
    <t>3 813</t>
  </si>
  <si>
    <t>22 854</t>
  </si>
  <si>
    <t>DEI acumulado num período de 2 anos</t>
  </si>
  <si>
    <t>DEI acumulado num período de 2 anos (média móvel semanal)</t>
  </si>
  <si>
    <t>Indicador de Atividade Económica - Dados</t>
  </si>
  <si>
    <t>O  Indicador Diário de Atividade Económica para Portugal, divulgado pelo Banco de Portugal, sintetiza informação diária de diversas dimensões da atividade económica, permitindo a identificação de alterações na atividade económica no muito curto-prazo. 
O Gráfico 1. apresenta a evolução do indicador (uma taxa de variação homóloga), em conjunto com a evolução do PIB trimestral.  O Gráfico 2. apresenta uma taxa bienal acumulada (corresponde a acumular as taxas de variação, em dias homólogos, para dois anos consecutivos) e permite avaliar os efeitos da pandemia na atividade económica em 2021, mitigando assim os efeitos base decorrentes de 2020.</t>
  </si>
  <si>
    <t>Indicador de Sentimento Económico</t>
  </si>
  <si>
    <t>CE</t>
  </si>
  <si>
    <t>Indicador de Expectativa de Emprego</t>
  </si>
  <si>
    <t>Carteira Encomendas Externas (Indústria Transformadora)</t>
  </si>
  <si>
    <t>tvh (sre/mm3m)</t>
  </si>
  <si>
    <t>tvh (vcs)</t>
  </si>
  <si>
    <t>n.d.</t>
  </si>
  <si>
    <t>n.d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</si>
</sst>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8" formatCode="#,##0.00\ &quot;€&quot;;[Red]\-#,##0.00\ &quot;€&quot;"/>
    <numFmt numFmtId="164" formatCode="_-* #,##0.00\ _€_-;\-* #,##0.00\ _€_-;_-* &quot;-&quot;??\ _€_-;_-@_-"/>
    <numFmt numFmtId="165" formatCode="0.0"/>
    <numFmt numFmtId="166" formatCode="[$-816]d\ &quot;de&quot;\ mmmm\ &quot;de&quot;\ yyyy;@"/>
    <numFmt numFmtId="167" formatCode="0.000"/>
    <numFmt numFmtId="168" formatCode="0.0%"/>
    <numFmt numFmtId="169" formatCode="#,##0.0"/>
    <numFmt numFmtId="170" formatCode="[$-816]d/mmm/yy;@"/>
    <numFmt numFmtId="171" formatCode="_-* #,##0.0\ &quot;€&quot;_-;\-* #,##0.0\ &quot;€&quot;_-;_-* &quot;-&quot;??\ &quot;€&quot;_-;_-@_-"/>
    <numFmt numFmtId="172" formatCode="[$-816]mmm/yy;@"/>
    <numFmt numFmtId="173" formatCode="0_ ;\-0\ "/>
    <numFmt numFmtId="174" formatCode="dd\-mm\-yyyy;@"/>
    <numFmt numFmtId="175" formatCode="#,##0.0\ &quot;€&quot;;[Red]\-#,##0.0\ &quot;€&quot;"/>
  </numFmts>
  <fonts count="6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Arial"/>
      <family val="2"/>
    </font>
    <font>
      <i/>
      <sz val="18"/>
      <color rgb="FF00599D"/>
      <name val="Arial"/>
      <family val="2"/>
    </font>
    <font>
      <sz val="12"/>
      <name val="Arial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name val="Times New Roman"/>
      <family val="1"/>
    </font>
    <font>
      <sz val="11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u/>
      <sz val="10"/>
      <color indexed="12"/>
      <name val="Arial"/>
      <family val="2"/>
    </font>
    <font>
      <b/>
      <sz val="10"/>
      <name val="Calibri"/>
      <family val="2"/>
      <scheme val="minor"/>
    </font>
    <font>
      <b/>
      <sz val="14"/>
      <color rgb="FF00599D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color indexed="8"/>
      <name val="Calibri"/>
      <family val="2"/>
    </font>
    <font>
      <sz val="8"/>
      <color theme="8" tint="-0.499984740745262"/>
      <name val="Calibri"/>
      <family val="2"/>
      <scheme val="minor"/>
    </font>
    <font>
      <b/>
      <sz val="12.5"/>
      <color theme="0"/>
      <name val="Calibri"/>
      <family val="2"/>
      <scheme val="minor"/>
    </font>
    <font>
      <b/>
      <sz val="14"/>
      <color rgb="FF1F497D"/>
      <name val="Calibri"/>
      <family val="2"/>
      <scheme val="minor"/>
    </font>
    <font>
      <b/>
      <sz val="10"/>
      <color rgb="FF1F497D"/>
      <name val="Calibri"/>
      <family val="2"/>
      <scheme val="minor"/>
    </font>
    <font>
      <sz val="11"/>
      <color rgb="FF1F497D"/>
      <name val="Calibri"/>
      <family val="2"/>
      <scheme val="minor"/>
    </font>
    <font>
      <b/>
      <sz val="11"/>
      <color rgb="FF1F497D"/>
      <name val="Calibri"/>
      <family val="2"/>
      <scheme val="minor"/>
    </font>
    <font>
      <sz val="12"/>
      <name val="Calibri"/>
      <family val="2"/>
      <scheme val="minor"/>
    </font>
    <font>
      <sz val="14"/>
      <color rgb="FF00599D"/>
      <name val="Calibri"/>
      <family val="2"/>
      <scheme val="minor"/>
    </font>
    <font>
      <sz val="18"/>
      <color theme="1"/>
      <name val="Calibri"/>
      <family val="2"/>
      <scheme val="minor"/>
    </font>
    <font>
      <i/>
      <sz val="18"/>
      <color rgb="FF00599D"/>
      <name val="Calibri"/>
      <family val="2"/>
      <scheme val="minor"/>
    </font>
    <font>
      <sz val="18"/>
      <color rgb="FF00599D"/>
      <name val="Calibri"/>
      <family val="2"/>
      <scheme val="minor"/>
    </font>
    <font>
      <b/>
      <sz val="12"/>
      <color rgb="FF1F497D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8"/>
      <color theme="8" tint="-0.499984740745262"/>
      <name val="Calibri"/>
      <family val="2"/>
      <scheme val="minor"/>
    </font>
    <font>
      <b/>
      <sz val="9"/>
      <color rgb="FF1F497D"/>
      <name val="Calibri"/>
      <family val="2"/>
      <scheme val="minor"/>
    </font>
    <font>
      <sz val="12"/>
      <color theme="8" tint="-0.499984740745262"/>
      <name val="Calibri"/>
      <family val="2"/>
      <scheme val="minor"/>
    </font>
    <font>
      <b/>
      <sz val="11.5"/>
      <color theme="0"/>
      <name val="Calibri"/>
      <family val="2"/>
      <scheme val="minor"/>
    </font>
    <font>
      <sz val="11.5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9"/>
      <name val="Calibri"/>
      <family val="2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b/>
      <sz val="16"/>
      <color rgb="FF00599D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theme="8" tint="-0.499984740745262"/>
      <name val="Calibri"/>
      <family val="2"/>
      <scheme val="minor"/>
    </font>
    <font>
      <sz val="9"/>
      <color rgb="FFFF0000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EEECE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1F497D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BFB97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8F8F8"/>
        <bgColor indexed="64"/>
      </patternFill>
    </fill>
  </fills>
  <borders count="9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theme="1" tint="0.499984740745262"/>
      </left>
      <right/>
      <top/>
      <bottom/>
      <diagonal/>
    </border>
    <border>
      <left style="thin">
        <color theme="0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/>
      <top/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/>
      <right style="hair">
        <color auto="1"/>
      </right>
      <top style="thin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/>
      <right/>
      <top/>
      <bottom style="thin">
        <color rgb="FF00599D"/>
      </bottom>
      <diagonal/>
    </border>
    <border>
      <left/>
      <right/>
      <top/>
      <bottom style="thin">
        <color theme="3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medium">
        <color theme="0"/>
      </left>
      <right style="medium">
        <color theme="0"/>
      </right>
      <top style="thin">
        <color theme="0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2"/>
      </top>
      <bottom/>
      <diagonal/>
    </border>
    <border>
      <left/>
      <right/>
      <top/>
      <bottom style="thin">
        <color theme="2"/>
      </bottom>
      <diagonal/>
    </border>
    <border>
      <left style="thin">
        <color theme="0" tint="-0.14990691854609822"/>
      </left>
      <right/>
      <top style="thin">
        <color theme="0" tint="-0.14990691854609822"/>
      </top>
      <bottom/>
      <diagonal/>
    </border>
    <border>
      <left/>
      <right/>
      <top style="thin">
        <color theme="0" tint="-0.14990691854609822"/>
      </top>
      <bottom/>
      <diagonal/>
    </border>
    <border>
      <left/>
      <right/>
      <top style="thin">
        <color theme="0" tint="-0.14990691854609822"/>
      </top>
      <bottom style="thin">
        <color theme="0" tint="-0.14993743705557422"/>
      </bottom>
      <diagonal/>
    </border>
    <border>
      <left style="thin">
        <color theme="0" tint="-0.14990691854609822"/>
      </left>
      <right/>
      <top/>
      <bottom style="thin">
        <color theme="0" tint="-0.14990691854609822"/>
      </bottom>
      <diagonal/>
    </border>
    <border>
      <left/>
      <right/>
      <top/>
      <bottom style="thin">
        <color theme="0" tint="-0.14990691854609822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0691854609822"/>
      </bottom>
      <diagonal/>
    </border>
    <border>
      <left style="thin">
        <color theme="0"/>
      </left>
      <right style="thin">
        <color theme="0" tint="-0.14993743705557422"/>
      </right>
      <top style="thin">
        <color theme="0" tint="-0.14990691854609822"/>
      </top>
      <bottom style="thin">
        <color theme="0" tint="-0.14993743705557422"/>
      </bottom>
      <diagonal/>
    </border>
    <border>
      <left style="thin">
        <color theme="0"/>
      </left>
      <right/>
      <top style="thin">
        <color theme="0" tint="-0.14990691854609822"/>
      </top>
      <bottom style="thin">
        <color theme="0" tint="-0.14993743705557422"/>
      </bottom>
      <diagonal/>
    </border>
    <border>
      <left style="thin">
        <color theme="0"/>
      </left>
      <right style="thin">
        <color theme="0"/>
      </right>
      <top style="thin">
        <color theme="0" tint="-0.14990691854609822"/>
      </top>
      <bottom style="thin">
        <color theme="0" tint="-0.14993743705557422"/>
      </bottom>
      <diagonal/>
    </border>
    <border>
      <left style="thick">
        <color theme="0"/>
      </left>
      <right style="thin">
        <color theme="0" tint="-0.14993743705557422"/>
      </right>
      <top style="thin">
        <color theme="0" tint="-0.14993743705557422"/>
      </top>
      <bottom style="thin">
        <color theme="0" tint="-0.14990691854609822"/>
      </bottom>
      <diagonal/>
    </border>
    <border>
      <left style="thin">
        <color theme="0" tint="-0.14993743705557422"/>
      </left>
      <right/>
      <top style="thin">
        <color theme="0" tint="-0.14993743705557422"/>
      </top>
      <bottom style="thin">
        <color theme="0" tint="-0.14990691854609822"/>
      </bottom>
      <diagonal/>
    </border>
    <border>
      <left style="thick">
        <color theme="0"/>
      </left>
      <right style="thin">
        <color theme="0"/>
      </right>
      <top style="thin">
        <color theme="0" tint="-0.14990691854609822"/>
      </top>
      <bottom style="thin">
        <color theme="0" tint="-0.14993743705557422"/>
      </bottom>
      <diagonal/>
    </border>
    <border>
      <left style="thin">
        <color theme="0"/>
      </left>
      <right style="thick">
        <color theme="0"/>
      </right>
      <top style="thin">
        <color theme="0" tint="-0.14990691854609822"/>
      </top>
      <bottom style="thin">
        <color theme="0" tint="-0.14993743705557422"/>
      </bottom>
      <diagonal/>
    </border>
    <border>
      <left style="thick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ck">
        <color theme="0"/>
      </left>
      <right/>
      <top style="thin">
        <color theme="0" tint="-0.14990691854609822"/>
      </top>
      <bottom style="thin">
        <color theme="0" tint="-0.14993743705557422"/>
      </bottom>
      <diagonal/>
    </border>
    <border>
      <left/>
      <right style="thick">
        <color theme="0"/>
      </right>
      <top style="thin">
        <color theme="0" tint="-0.14990691854609822"/>
      </top>
      <bottom style="thin">
        <color theme="0" tint="-0.14993743705557422"/>
      </bottom>
      <diagonal/>
    </border>
    <border>
      <left/>
      <right/>
      <top style="thin">
        <color theme="0" tint="-0.14993743705557422"/>
      </top>
      <bottom style="thin">
        <color theme="0" tint="-0.14990691854609822"/>
      </bottom>
      <diagonal/>
    </border>
    <border>
      <left style="thin">
        <color theme="0"/>
      </left>
      <right style="thin">
        <color theme="0"/>
      </right>
      <top style="thin">
        <color theme="0" tint="-0.14993743705557422"/>
      </top>
      <bottom style="thin">
        <color theme="0" tint="-0.14990691854609822"/>
      </bottom>
      <diagonal/>
    </border>
    <border>
      <left/>
      <right style="thick">
        <color theme="0"/>
      </right>
      <top style="thin">
        <color theme="0" tint="-0.14993743705557422"/>
      </top>
      <bottom style="thin">
        <color theme="0" tint="-0.14990691854609822"/>
      </bottom>
      <diagonal/>
    </border>
    <border>
      <left/>
      <right/>
      <top style="thin">
        <color theme="0"/>
      </top>
      <bottom/>
      <diagonal/>
    </border>
    <border>
      <left style="thick">
        <color theme="0"/>
      </left>
      <right/>
      <top style="thin">
        <color theme="0"/>
      </top>
      <bottom style="thin">
        <color theme="0"/>
      </bottom>
      <diagonal/>
    </border>
    <border>
      <left/>
      <right style="thick">
        <color theme="0"/>
      </right>
      <top style="thin">
        <color theme="0"/>
      </top>
      <bottom/>
      <diagonal/>
    </border>
    <border>
      <left/>
      <right style="thick">
        <color theme="0"/>
      </right>
      <top/>
      <bottom/>
      <diagonal/>
    </border>
    <border>
      <left style="thick">
        <color theme="0"/>
      </left>
      <right style="thin">
        <color theme="0"/>
      </right>
      <top style="thin">
        <color theme="0"/>
      </top>
      <bottom/>
      <diagonal/>
    </border>
    <border>
      <left/>
      <right style="thick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theme="0"/>
      </right>
      <top style="thin">
        <color auto="1"/>
      </top>
      <bottom/>
      <diagonal/>
    </border>
    <border>
      <left style="medium">
        <color theme="0"/>
      </left>
      <right style="medium">
        <color theme="0"/>
      </right>
      <top style="thin">
        <color auto="1"/>
      </top>
      <bottom/>
      <diagonal/>
    </border>
    <border>
      <left style="thin">
        <color auto="1"/>
      </left>
      <right style="medium">
        <color theme="0"/>
      </right>
      <top/>
      <bottom/>
      <diagonal/>
    </border>
    <border>
      <left style="thin">
        <color auto="1"/>
      </left>
      <right style="medium">
        <color theme="0"/>
      </right>
      <top/>
      <bottom style="thin">
        <color auto="1"/>
      </bottom>
      <diagonal/>
    </border>
    <border>
      <left style="medium">
        <color theme="0"/>
      </left>
      <right style="medium">
        <color theme="0"/>
      </right>
      <top/>
      <bottom style="thin">
        <color auto="1"/>
      </bottom>
      <diagonal/>
    </border>
    <border>
      <left style="medium">
        <color theme="0"/>
      </left>
      <right/>
      <top style="medium">
        <color theme="0"/>
      </top>
      <bottom style="thin">
        <color auto="1"/>
      </bottom>
      <diagonal/>
    </border>
    <border>
      <left style="medium">
        <color theme="0"/>
      </left>
      <right style="thin">
        <color auto="1"/>
      </right>
      <top style="medium">
        <color theme="0"/>
      </top>
      <bottom style="thin">
        <color auto="1"/>
      </bottom>
      <diagonal/>
    </border>
    <border>
      <left/>
      <right style="thin">
        <color auto="1"/>
      </right>
      <top style="medium">
        <color theme="0"/>
      </top>
      <bottom style="medium">
        <color theme="0"/>
      </bottom>
      <diagonal/>
    </border>
    <border>
      <left/>
      <right/>
      <top style="thin">
        <color theme="2"/>
      </top>
      <bottom style="thin">
        <color theme="2"/>
      </bottom>
      <diagonal/>
    </border>
    <border>
      <left/>
      <right/>
      <top style="thin">
        <color theme="0" tint="-0.14993743705557422"/>
      </top>
      <bottom style="thin">
        <color theme="0" tint="-0.14996795556505021"/>
      </bottom>
      <diagonal/>
    </border>
    <border>
      <left/>
      <right/>
      <top/>
      <bottom style="medium">
        <color theme="0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medium">
        <color theme="0" tint="-0.14990691854609822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theme="0" tint="-0.14990691854609822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medium">
        <color theme="0" tint="-0.1498764000366222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theme="0" tint="-0.1498764000366222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medium">
        <color theme="0" tint="-0.1498458815271462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ck">
        <color theme="0"/>
      </left>
      <right style="thin">
        <color theme="0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medium">
        <color theme="0"/>
      </left>
      <right/>
      <top style="thin">
        <color theme="0"/>
      </top>
      <bottom style="medium">
        <color theme="0"/>
      </bottom>
      <diagonal/>
    </border>
    <border>
      <left/>
      <right/>
      <top style="thin">
        <color theme="0"/>
      </top>
      <bottom style="medium">
        <color theme="0"/>
      </bottom>
      <diagonal/>
    </border>
    <border>
      <left/>
      <right style="thick">
        <color theme="0"/>
      </right>
      <top style="thin">
        <color theme="0"/>
      </top>
      <bottom style="medium">
        <color theme="0"/>
      </bottom>
      <diagonal/>
    </border>
    <border>
      <left style="medium">
        <color theme="0"/>
      </left>
      <right style="thick">
        <color theme="0"/>
      </right>
      <top style="medium">
        <color theme="0"/>
      </top>
      <bottom/>
      <diagonal/>
    </border>
    <border>
      <left style="medium">
        <color theme="0"/>
      </left>
      <right style="thick">
        <color theme="0"/>
      </right>
      <top/>
      <bottom style="medium">
        <color theme="0"/>
      </bottom>
      <diagonal/>
    </border>
    <border>
      <left style="medium">
        <color theme="0"/>
      </left>
      <right/>
      <top style="thin">
        <color indexed="64"/>
      </top>
      <bottom style="medium">
        <color theme="0"/>
      </bottom>
      <diagonal/>
    </border>
    <border>
      <left/>
      <right/>
      <top style="thin">
        <color indexed="64"/>
      </top>
      <bottom style="medium">
        <color theme="0"/>
      </bottom>
      <diagonal/>
    </border>
  </borders>
  <cellStyleXfs count="9">
    <xf numFmtId="0" fontId="0" fillId="0" borderId="0"/>
    <xf numFmtId="0" fontId="9" fillId="0" borderId="0"/>
    <xf numFmtId="0" fontId="1" fillId="0" borderId="0"/>
    <xf numFmtId="0" fontId="13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18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5" fillId="0" borderId="0"/>
    <xf numFmtId="164" fontId="1" fillId="0" borderId="0" applyFont="0" applyFill="0" applyBorder="0" applyAlignment="0" applyProtection="0"/>
  </cellStyleXfs>
  <cellXfs count="621">
    <xf numFmtId="0" fontId="0" fillId="0" borderId="0" xfId="0"/>
    <xf numFmtId="0" fontId="0" fillId="3" borderId="0" xfId="0" applyFill="1"/>
    <xf numFmtId="16" fontId="3" fillId="0" borderId="0" xfId="0" applyNumberFormat="1" applyFont="1" applyFill="1" applyAlignment="1">
      <alignment horizontal="center"/>
    </xf>
    <xf numFmtId="0" fontId="9" fillId="0" borderId="0" xfId="1" applyAlignment="1">
      <alignment vertical="center"/>
    </xf>
    <xf numFmtId="0" fontId="10" fillId="4" borderId="0" xfId="2" applyFont="1" applyFill="1" applyAlignment="1">
      <alignment vertical="center"/>
    </xf>
    <xf numFmtId="0" fontId="0" fillId="0" borderId="0" xfId="0" applyAlignment="1">
      <alignment vertical="center"/>
    </xf>
    <xf numFmtId="0" fontId="11" fillId="5" borderId="0" xfId="0" applyFont="1" applyFill="1" applyAlignment="1">
      <alignment horizontal="center" vertical="center"/>
    </xf>
    <xf numFmtId="0" fontId="11" fillId="5" borderId="0" xfId="0" applyFont="1" applyFill="1"/>
    <xf numFmtId="49" fontId="11" fillId="4" borderId="0" xfId="0" applyNumberFormat="1" applyFont="1" applyFill="1" applyAlignment="1">
      <alignment horizontal="center"/>
    </xf>
    <xf numFmtId="0" fontId="11" fillId="5" borderId="0" xfId="0" applyFont="1" applyFill="1" applyAlignment="1">
      <alignment wrapText="1"/>
    </xf>
    <xf numFmtId="0" fontId="3" fillId="0" borderId="0" xfId="0" applyFont="1" applyBorder="1"/>
    <xf numFmtId="16" fontId="3" fillId="0" borderId="5" xfId="0" applyNumberFormat="1" applyFont="1" applyFill="1" applyBorder="1" applyAlignment="1">
      <alignment horizontal="center"/>
    </xf>
    <xf numFmtId="16" fontId="3" fillId="0" borderId="0" xfId="0" applyNumberFormat="1" applyFont="1" applyFill="1" applyBorder="1" applyAlignment="1">
      <alignment horizontal="center"/>
    </xf>
    <xf numFmtId="3" fontId="0" fillId="2" borderId="0" xfId="0" applyNumberFormat="1" applyFill="1" applyAlignment="1">
      <alignment horizontal="right" indent="1"/>
    </xf>
    <xf numFmtId="16" fontId="3" fillId="3" borderId="0" xfId="0" applyNumberFormat="1" applyFont="1" applyFill="1" applyBorder="1" applyAlignment="1">
      <alignment horizontal="center"/>
    </xf>
    <xf numFmtId="3" fontId="0" fillId="6" borderId="0" xfId="0" applyNumberFormat="1" applyFill="1" applyAlignment="1">
      <alignment horizontal="right" indent="1"/>
    </xf>
    <xf numFmtId="0" fontId="12" fillId="0" borderId="0" xfId="0" applyFont="1"/>
    <xf numFmtId="0" fontId="0" fillId="0" borderId="0" xfId="0" applyAlignment="1">
      <alignment horizontal="right" indent="2"/>
    </xf>
    <xf numFmtId="3" fontId="0" fillId="0" borderId="2" xfId="0" applyNumberFormat="1" applyBorder="1" applyAlignment="1">
      <alignment horizontal="right" indent="2"/>
    </xf>
    <xf numFmtId="3" fontId="0" fillId="0" borderId="0" xfId="0" applyNumberFormat="1" applyBorder="1" applyAlignment="1">
      <alignment horizontal="right" indent="2"/>
    </xf>
    <xf numFmtId="3" fontId="0" fillId="0" borderId="2" xfId="0" applyNumberFormat="1" applyFill="1" applyBorder="1" applyAlignment="1">
      <alignment horizontal="right" indent="2"/>
    </xf>
    <xf numFmtId="3" fontId="0" fillId="0" borderId="0" xfId="0" applyNumberFormat="1" applyFill="1" applyBorder="1" applyAlignment="1">
      <alignment horizontal="right" indent="2"/>
    </xf>
    <xf numFmtId="3" fontId="0" fillId="2" borderId="0" xfId="0" applyNumberFormat="1" applyFill="1" applyBorder="1" applyAlignment="1">
      <alignment horizontal="right" indent="1"/>
    </xf>
    <xf numFmtId="3" fontId="0" fillId="2" borderId="5" xfId="0" applyNumberFormat="1" applyFill="1" applyBorder="1"/>
    <xf numFmtId="0" fontId="0" fillId="0" borderId="5" xfId="0" applyBorder="1"/>
    <xf numFmtId="3" fontId="0" fillId="2" borderId="5" xfId="0" applyNumberFormat="1" applyFill="1" applyBorder="1" applyAlignment="1">
      <alignment horizontal="right" indent="1"/>
    </xf>
    <xf numFmtId="0" fontId="3" fillId="7" borderId="0" xfId="0" applyFont="1" applyFill="1" applyBorder="1"/>
    <xf numFmtId="16" fontId="15" fillId="0" borderId="0" xfId="0" applyNumberFormat="1" applyFont="1" applyFill="1" applyBorder="1" applyAlignment="1">
      <alignment horizontal="center"/>
    </xf>
    <xf numFmtId="0" fontId="0" fillId="0" borderId="0" xfId="0"/>
    <xf numFmtId="0" fontId="3" fillId="0" borderId="0" xfId="0" applyFont="1"/>
    <xf numFmtId="0" fontId="6" fillId="0" borderId="0" xfId="0" applyFont="1"/>
    <xf numFmtId="0" fontId="0" fillId="0" borderId="0" xfId="0" applyFont="1"/>
    <xf numFmtId="0" fontId="0" fillId="0" borderId="19" xfId="0" applyBorder="1"/>
    <xf numFmtId="3" fontId="17" fillId="0" borderId="0" xfId="0" applyNumberFormat="1" applyFont="1" applyBorder="1" applyAlignment="1">
      <alignment vertical="center"/>
    </xf>
    <xf numFmtId="0" fontId="26" fillId="0" borderId="0" xfId="0" applyFont="1" applyBorder="1" applyAlignment="1">
      <alignment vertical="center" wrapText="1"/>
    </xf>
    <xf numFmtId="0" fontId="26" fillId="0" borderId="0" xfId="0" applyFont="1" applyBorder="1" applyAlignment="1">
      <alignment wrapText="1"/>
    </xf>
    <xf numFmtId="0" fontId="4" fillId="0" borderId="0" xfId="0" applyFont="1" applyAlignment="1">
      <alignment horizontal="left" vertical="center"/>
    </xf>
    <xf numFmtId="0" fontId="12" fillId="0" borderId="0" xfId="0" applyFont="1" applyAlignment="1"/>
    <xf numFmtId="0" fontId="23" fillId="0" borderId="0" xfId="1" applyFont="1" applyBorder="1" applyAlignment="1" applyProtection="1">
      <alignment wrapText="1"/>
      <protection hidden="1"/>
    </xf>
    <xf numFmtId="0" fontId="27" fillId="3" borderId="20" xfId="0" applyFont="1" applyFill="1" applyBorder="1" applyAlignment="1">
      <alignment horizontal="center" vertical="center" wrapText="1"/>
    </xf>
    <xf numFmtId="0" fontId="27" fillId="3" borderId="3" xfId="0" applyFont="1" applyFill="1" applyBorder="1" applyAlignment="1">
      <alignment horizontal="center" vertical="center" wrapText="1"/>
    </xf>
    <xf numFmtId="0" fontId="27" fillId="3" borderId="0" xfId="0" applyFont="1" applyFill="1" applyBorder="1" applyAlignment="1">
      <alignment horizontal="center" vertical="center" wrapText="1"/>
    </xf>
    <xf numFmtId="0" fontId="0" fillId="8" borderId="5" xfId="0" applyFill="1" applyBorder="1"/>
    <xf numFmtId="0" fontId="0" fillId="8" borderId="5" xfId="0" applyFill="1" applyBorder="1" applyAlignment="1">
      <alignment horizontal="right" indent="2"/>
    </xf>
    <xf numFmtId="3" fontId="0" fillId="8" borderId="5" xfId="0" applyNumberFormat="1" applyFill="1" applyBorder="1" applyAlignment="1">
      <alignment horizontal="right" indent="2"/>
    </xf>
    <xf numFmtId="3" fontId="0" fillId="8" borderId="5" xfId="0" applyNumberFormat="1" applyFill="1" applyBorder="1" applyAlignment="1">
      <alignment horizontal="right" indent="1"/>
    </xf>
    <xf numFmtId="3" fontId="0" fillId="0" borderId="2" xfId="0" applyNumberFormat="1" applyFill="1" applyBorder="1" applyAlignment="1">
      <alignment horizontal="right" indent="1"/>
    </xf>
    <xf numFmtId="0" fontId="30" fillId="0" borderId="0" xfId="0" applyFont="1" applyAlignment="1">
      <alignment horizontal="right" indent="2"/>
    </xf>
    <xf numFmtId="165" fontId="31" fillId="0" borderId="0" xfId="0" applyNumberFormat="1" applyFont="1" applyBorder="1" applyAlignment="1">
      <alignment horizontal="right" vertical="center" indent="2"/>
    </xf>
    <xf numFmtId="1" fontId="31" fillId="0" borderId="0" xfId="0" applyNumberFormat="1" applyFont="1" applyAlignment="1">
      <alignment horizontal="right" vertical="center" indent="2"/>
    </xf>
    <xf numFmtId="3" fontId="31" fillId="0" borderId="0" xfId="0" applyNumberFormat="1" applyFont="1" applyAlignment="1">
      <alignment horizontal="right" vertical="center" indent="1"/>
    </xf>
    <xf numFmtId="0" fontId="16" fillId="0" borderId="0" xfId="0" applyFont="1" applyFill="1" applyAlignment="1">
      <alignment horizontal="left" indent="2"/>
    </xf>
    <xf numFmtId="0" fontId="3" fillId="0" borderId="0" xfId="0" applyFont="1" applyAlignment="1">
      <alignment horizontal="left" indent="2"/>
    </xf>
    <xf numFmtId="3" fontId="3" fillId="0" borderId="0" xfId="0" applyNumberFormat="1" applyFont="1" applyAlignment="1">
      <alignment horizontal="left" indent="3"/>
    </xf>
    <xf numFmtId="0" fontId="31" fillId="0" borderId="0" xfId="0" applyFont="1"/>
    <xf numFmtId="0" fontId="27" fillId="9" borderId="0" xfId="0" applyFont="1" applyFill="1" applyBorder="1" applyAlignment="1">
      <alignment horizontal="center" vertical="center" wrapText="1"/>
    </xf>
    <xf numFmtId="16" fontId="3" fillId="0" borderId="19" xfId="0" applyNumberFormat="1" applyFont="1" applyFill="1" applyBorder="1" applyAlignment="1">
      <alignment horizontal="center"/>
    </xf>
    <xf numFmtId="0" fontId="3" fillId="0" borderId="19" xfId="0" applyFont="1" applyBorder="1"/>
    <xf numFmtId="0" fontId="24" fillId="9" borderId="20" xfId="0" applyFont="1" applyFill="1" applyBorder="1" applyAlignment="1">
      <alignment horizontal="center" vertical="center"/>
    </xf>
    <xf numFmtId="168" fontId="0" fillId="0" borderId="0" xfId="0" applyNumberFormat="1"/>
    <xf numFmtId="0" fontId="32" fillId="5" borderId="0" xfId="0" applyFont="1" applyFill="1"/>
    <xf numFmtId="0" fontId="32" fillId="5" borderId="0" xfId="0" applyFont="1" applyFill="1" applyAlignment="1">
      <alignment wrapText="1"/>
    </xf>
    <xf numFmtId="0" fontId="34" fillId="0" borderId="0" xfId="0" applyFont="1"/>
    <xf numFmtId="0" fontId="10" fillId="5" borderId="0" xfId="1" applyFont="1" applyFill="1" applyAlignment="1">
      <alignment vertical="top" wrapText="1"/>
    </xf>
    <xf numFmtId="0" fontId="35" fillId="5" borderId="0" xfId="1" applyFont="1" applyFill="1" applyAlignment="1">
      <alignment vertical="top" wrapText="1"/>
    </xf>
    <xf numFmtId="0" fontId="36" fillId="5" borderId="0" xfId="1" applyFont="1" applyFill="1" applyAlignment="1">
      <alignment vertical="top" wrapText="1"/>
    </xf>
    <xf numFmtId="0" fontId="36" fillId="5" borderId="0" xfId="1" applyFont="1" applyFill="1" applyAlignment="1">
      <alignment horizontal="center"/>
    </xf>
    <xf numFmtId="0" fontId="14" fillId="5" borderId="0" xfId="3" applyFont="1" applyFill="1" applyAlignment="1"/>
    <xf numFmtId="0" fontId="33" fillId="4" borderId="0" xfId="0" applyFont="1" applyFill="1" applyAlignment="1"/>
    <xf numFmtId="0" fontId="3" fillId="0" borderId="0" xfId="0" applyFont="1" applyAlignment="1">
      <alignment wrapText="1"/>
    </xf>
    <xf numFmtId="0" fontId="0" fillId="0" borderId="0" xfId="0" applyBorder="1" applyAlignment="1">
      <alignment horizontal="right" indent="2"/>
    </xf>
    <xf numFmtId="169" fontId="16" fillId="0" borderId="0" xfId="0" applyNumberFormat="1" applyFont="1" applyBorder="1" applyAlignment="1">
      <alignment horizontal="right" vertical="center" indent="2"/>
    </xf>
    <xf numFmtId="0" fontId="2" fillId="9" borderId="20" xfId="0" applyFont="1" applyFill="1" applyBorder="1" applyAlignment="1">
      <alignment horizontal="center" vertical="center"/>
    </xf>
    <xf numFmtId="0" fontId="2" fillId="9" borderId="20" xfId="0" applyFont="1" applyFill="1" applyBorder="1" applyAlignment="1">
      <alignment horizontal="center" vertical="center" wrapText="1"/>
    </xf>
    <xf numFmtId="169" fontId="16" fillId="0" borderId="0" xfId="0" applyNumberFormat="1" applyFont="1" applyBorder="1" applyAlignment="1">
      <alignment horizontal="right" vertical="center" indent="2"/>
    </xf>
    <xf numFmtId="0" fontId="28" fillId="0" borderId="0" xfId="1" applyFont="1" applyBorder="1" applyAlignment="1" applyProtection="1">
      <alignment horizontal="center" vertical="center" wrapText="1"/>
      <protection hidden="1"/>
    </xf>
    <xf numFmtId="0" fontId="19" fillId="9" borderId="11" xfId="0" applyFont="1" applyFill="1" applyBorder="1" applyAlignment="1">
      <alignment horizontal="center" vertical="center"/>
    </xf>
    <xf numFmtId="0" fontId="2" fillId="9" borderId="25" xfId="0" applyFont="1" applyFill="1" applyBorder="1" applyAlignment="1">
      <alignment horizontal="center" vertical="center" wrapText="1"/>
    </xf>
    <xf numFmtId="0" fontId="2" fillId="9" borderId="25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vertical="center" wrapText="1"/>
    </xf>
    <xf numFmtId="0" fontId="12" fillId="3" borderId="0" xfId="0" applyFont="1" applyFill="1" applyBorder="1" applyAlignment="1">
      <alignment vertical="center" wrapText="1"/>
    </xf>
    <xf numFmtId="16" fontId="3" fillId="12" borderId="5" xfId="0" applyNumberFormat="1" applyFont="1" applyFill="1" applyBorder="1" applyAlignment="1">
      <alignment horizontal="center"/>
    </xf>
    <xf numFmtId="0" fontId="3" fillId="0" borderId="0" xfId="0" applyFont="1" applyAlignment="1">
      <alignment vertical="top" wrapText="1"/>
    </xf>
    <xf numFmtId="0" fontId="0" fillId="0" borderId="0" xfId="0" applyAlignment="1">
      <alignment horizontal="left"/>
    </xf>
    <xf numFmtId="0" fontId="16" fillId="0" borderId="0" xfId="0" applyFont="1" applyAlignment="1">
      <alignment vertical="center" wrapText="1"/>
    </xf>
    <xf numFmtId="0" fontId="6" fillId="8" borderId="0" xfId="0" applyFont="1" applyFill="1" applyBorder="1" applyAlignment="1"/>
    <xf numFmtId="0" fontId="14" fillId="5" borderId="0" xfId="3" applyFont="1" applyFill="1" applyAlignment="1">
      <alignment horizontal="left" indent="2"/>
    </xf>
    <xf numFmtId="0" fontId="12" fillId="5" borderId="0" xfId="0" applyFont="1" applyFill="1" applyAlignment="1">
      <alignment horizontal="left" indent="3"/>
    </xf>
    <xf numFmtId="0" fontId="2" fillId="9" borderId="31" xfId="0" applyFont="1" applyFill="1" applyBorder="1" applyAlignment="1">
      <alignment horizontal="center" vertical="center" wrapText="1"/>
    </xf>
    <xf numFmtId="169" fontId="16" fillId="0" borderId="0" xfId="0" applyNumberFormat="1" applyFont="1" applyBorder="1" applyAlignment="1">
      <alignment vertical="center"/>
    </xf>
    <xf numFmtId="0" fontId="38" fillId="9" borderId="39" xfId="0" applyFont="1" applyFill="1" applyBorder="1" applyAlignment="1">
      <alignment horizontal="center" vertical="center" wrapText="1"/>
    </xf>
    <xf numFmtId="0" fontId="38" fillId="9" borderId="44" xfId="0" applyFont="1" applyFill="1" applyBorder="1" applyAlignment="1">
      <alignment horizontal="center" vertical="center" wrapText="1"/>
    </xf>
    <xf numFmtId="0" fontId="38" fillId="9" borderId="43" xfId="0" applyFont="1" applyFill="1" applyBorder="1" applyAlignment="1">
      <alignment horizontal="center" vertical="center" wrapText="1"/>
    </xf>
    <xf numFmtId="165" fontId="22" fillId="0" borderId="0" xfId="0" applyNumberFormat="1" applyFont="1" applyFill="1" applyBorder="1" applyAlignment="1">
      <alignment vertical="center"/>
    </xf>
    <xf numFmtId="0" fontId="38" fillId="9" borderId="50" xfId="0" applyFont="1" applyFill="1" applyBorder="1" applyAlignment="1">
      <alignment horizontal="center" vertical="center" wrapText="1"/>
    </xf>
    <xf numFmtId="0" fontId="38" fillId="9" borderId="52" xfId="0" applyFont="1" applyFill="1" applyBorder="1" applyAlignment="1">
      <alignment horizontal="center" vertical="center" wrapText="1"/>
    </xf>
    <xf numFmtId="0" fontId="38" fillId="9" borderId="51" xfId="0" applyFont="1" applyFill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37" fillId="0" borderId="0" xfId="0" applyFont="1" applyFill="1" applyAlignment="1">
      <alignment vertical="center" wrapText="1"/>
    </xf>
    <xf numFmtId="0" fontId="0" fillId="0" borderId="0" xfId="0" applyAlignment="1">
      <alignment horizontal="center"/>
    </xf>
    <xf numFmtId="9" fontId="6" fillId="0" borderId="0" xfId="0" applyNumberFormat="1" applyFont="1" applyAlignment="1">
      <alignment horizontal="left" vertical="center"/>
    </xf>
    <xf numFmtId="9" fontId="0" fillId="0" borderId="0" xfId="0" applyNumberFormat="1"/>
    <xf numFmtId="9" fontId="6" fillId="0" borderId="0" xfId="0" applyNumberFormat="1" applyFont="1" applyAlignment="1">
      <alignment horizontal="right"/>
    </xf>
    <xf numFmtId="0" fontId="24" fillId="9" borderId="24" xfId="0" applyFont="1" applyFill="1" applyBorder="1" applyAlignment="1">
      <alignment horizontal="center" vertical="center"/>
    </xf>
    <xf numFmtId="0" fontId="24" fillId="9" borderId="47" xfId="0" applyFont="1" applyFill="1" applyBorder="1" applyAlignment="1">
      <alignment horizontal="center" vertical="center"/>
    </xf>
    <xf numFmtId="0" fontId="6" fillId="0" borderId="61" xfId="0" applyFont="1" applyBorder="1" applyAlignment="1">
      <alignment horizontal="right" indent="2"/>
    </xf>
    <xf numFmtId="0" fontId="6" fillId="0" borderId="62" xfId="0" applyFont="1" applyBorder="1" applyAlignment="1">
      <alignment horizontal="right" indent="2"/>
    </xf>
    <xf numFmtId="3" fontId="6" fillId="8" borderId="5" xfId="0" applyNumberFormat="1" applyFont="1" applyFill="1" applyBorder="1" applyAlignment="1">
      <alignment horizontal="right" indent="2"/>
    </xf>
    <xf numFmtId="0" fontId="0" fillId="0" borderId="0" xfId="0" applyAlignment="1">
      <alignment horizontal="left" indent="4"/>
    </xf>
    <xf numFmtId="0" fontId="11" fillId="5" borderId="0" xfId="0" applyFont="1" applyFill="1" applyAlignment="1">
      <alignment horizontal="left" indent="4"/>
    </xf>
    <xf numFmtId="168" fontId="0" fillId="0" borderId="60" xfId="4" applyNumberFormat="1" applyFont="1" applyBorder="1" applyAlignment="1">
      <alignment horizontal="right" indent="2"/>
    </xf>
    <xf numFmtId="0" fontId="6" fillId="0" borderId="0" xfId="0" applyFont="1" applyAlignment="1">
      <alignment horizontal="right" indent="2"/>
    </xf>
    <xf numFmtId="0" fontId="14" fillId="0" borderId="0" xfId="3" applyFont="1" applyAlignment="1">
      <alignment horizontal="left" indent="4"/>
    </xf>
    <xf numFmtId="0" fontId="14" fillId="0" borderId="0" xfId="3" applyFont="1" applyAlignment="1">
      <alignment horizontal="left" indent="2"/>
    </xf>
    <xf numFmtId="0" fontId="3" fillId="0" borderId="0" xfId="0" applyFont="1" applyFill="1" applyBorder="1" applyAlignment="1">
      <alignment horizontal="left" vertical="center" wrapText="1"/>
    </xf>
    <xf numFmtId="168" fontId="0" fillId="0" borderId="60" xfId="4" applyNumberFormat="1" applyFont="1" applyFill="1" applyBorder="1" applyAlignment="1">
      <alignment horizontal="right" indent="2"/>
    </xf>
    <xf numFmtId="0" fontId="0" fillId="0" borderId="61" xfId="0" applyFont="1" applyFill="1" applyBorder="1" applyAlignment="1">
      <alignment horizontal="right" indent="2"/>
    </xf>
    <xf numFmtId="0" fontId="0" fillId="0" borderId="62" xfId="0" applyFont="1" applyBorder="1" applyAlignment="1">
      <alignment horizontal="right" indent="2"/>
    </xf>
    <xf numFmtId="1" fontId="31" fillId="0" borderId="0" xfId="0" applyNumberFormat="1" applyFont="1" applyBorder="1" applyAlignment="1">
      <alignment horizontal="right" vertical="center" indent="2"/>
    </xf>
    <xf numFmtId="16" fontId="42" fillId="0" borderId="0" xfId="0" applyNumberFormat="1" applyFont="1" applyFill="1" applyBorder="1" applyAlignment="1">
      <alignment horizontal="center" vertical="center" wrapText="1"/>
    </xf>
    <xf numFmtId="165" fontId="29" fillId="0" borderId="0" xfId="0" applyNumberFormat="1" applyFont="1" applyBorder="1" applyAlignment="1">
      <alignment horizontal="center" vertical="center" wrapText="1"/>
    </xf>
    <xf numFmtId="165" fontId="29" fillId="0" borderId="0" xfId="0" applyNumberFormat="1" applyFont="1" applyBorder="1" applyAlignment="1">
      <alignment horizontal="right" vertical="center" indent="2"/>
    </xf>
    <xf numFmtId="3" fontId="3" fillId="0" borderId="0" xfId="0" applyNumberFormat="1" applyFont="1" applyFill="1" applyAlignment="1">
      <alignment horizontal="right" indent="1"/>
    </xf>
    <xf numFmtId="0" fontId="2" fillId="9" borderId="20" xfId="0" applyFont="1" applyFill="1" applyBorder="1" applyAlignment="1">
      <alignment horizontal="center" vertical="center"/>
    </xf>
    <xf numFmtId="0" fontId="6" fillId="0" borderId="61" xfId="0" applyFont="1" applyFill="1" applyBorder="1" applyAlignment="1">
      <alignment horizontal="right" indent="2"/>
    </xf>
    <xf numFmtId="0" fontId="6" fillId="0" borderId="62" xfId="0" applyFont="1" applyFill="1" applyBorder="1" applyAlignment="1">
      <alignment horizontal="right" indent="2"/>
    </xf>
    <xf numFmtId="0" fontId="6" fillId="0" borderId="0" xfId="0" applyFont="1" applyAlignment="1">
      <alignment vertical="center" wrapText="1"/>
    </xf>
    <xf numFmtId="0" fontId="6" fillId="0" borderId="0" xfId="0" applyFont="1" applyFill="1" applyAlignment="1">
      <alignment horizontal="left"/>
    </xf>
    <xf numFmtId="0" fontId="0" fillId="0" borderId="0" xfId="0" applyFont="1" applyAlignment="1">
      <alignment horizontal="left" indent="2"/>
    </xf>
    <xf numFmtId="0" fontId="0" fillId="0" borderId="0" xfId="0" applyFont="1" applyAlignment="1">
      <alignment horizontal="left"/>
    </xf>
    <xf numFmtId="3" fontId="0" fillId="0" borderId="0" xfId="0" applyNumberFormat="1" applyFont="1"/>
    <xf numFmtId="0" fontId="0" fillId="0" borderId="0" xfId="0" applyFont="1" applyAlignment="1">
      <alignment vertical="center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horizontal="left" vertical="center"/>
    </xf>
    <xf numFmtId="0" fontId="31" fillId="0" borderId="0" xfId="0" applyFont="1" applyAlignment="1">
      <alignment vertical="center"/>
    </xf>
    <xf numFmtId="0" fontId="0" fillId="0" borderId="0" xfId="0" applyFont="1" applyAlignment="1">
      <alignment horizontal="left" vertical="center" wrapText="1"/>
    </xf>
    <xf numFmtId="0" fontId="0" fillId="11" borderId="0" xfId="0" applyFont="1" applyFill="1" applyAlignment="1">
      <alignment horizontal="center" vertical="center"/>
    </xf>
    <xf numFmtId="0" fontId="0" fillId="10" borderId="0" xfId="0" applyFont="1" applyFill="1" applyAlignment="1">
      <alignment horizontal="center" vertical="center"/>
    </xf>
    <xf numFmtId="3" fontId="0" fillId="0" borderId="0" xfId="0" applyNumberFormat="1" applyFont="1" applyAlignment="1">
      <alignment vertical="center"/>
    </xf>
    <xf numFmtId="0" fontId="43" fillId="0" borderId="0" xfId="0" applyFont="1" applyBorder="1" applyAlignment="1">
      <alignment vertical="center" wrapText="1"/>
    </xf>
    <xf numFmtId="0" fontId="45" fillId="0" borderId="0" xfId="0" applyFont="1"/>
    <xf numFmtId="169" fontId="16" fillId="0" borderId="0" xfId="0" applyNumberFormat="1" applyFont="1" applyBorder="1" applyAlignment="1">
      <alignment horizontal="right" vertical="center" indent="2"/>
    </xf>
    <xf numFmtId="168" fontId="0" fillId="3" borderId="60" xfId="4" applyNumberFormat="1" applyFont="1" applyFill="1" applyBorder="1" applyAlignment="1">
      <alignment horizontal="right" indent="2"/>
    </xf>
    <xf numFmtId="0" fontId="6" fillId="3" borderId="61" xfId="0" applyFont="1" applyFill="1" applyBorder="1" applyAlignment="1">
      <alignment horizontal="right" indent="2"/>
    </xf>
    <xf numFmtId="0" fontId="6" fillId="3" borderId="62" xfId="0" applyFont="1" applyFill="1" applyBorder="1" applyAlignment="1">
      <alignment horizontal="right" indent="2"/>
    </xf>
    <xf numFmtId="3" fontId="0" fillId="8" borderId="5" xfId="0" applyNumberFormat="1" applyFont="1" applyFill="1" applyBorder="1" applyAlignment="1">
      <alignment horizontal="right" indent="1"/>
    </xf>
    <xf numFmtId="0" fontId="6" fillId="8" borderId="5" xfId="0" applyFont="1" applyFill="1" applyBorder="1" applyAlignment="1">
      <alignment horizontal="left"/>
    </xf>
    <xf numFmtId="3" fontId="0" fillId="3" borderId="0" xfId="0" applyNumberFormat="1" applyFill="1" applyAlignment="1">
      <alignment horizontal="right" indent="1"/>
    </xf>
    <xf numFmtId="0" fontId="0" fillId="0" borderId="0" xfId="0" applyFont="1" applyAlignment="1">
      <alignment horizontal="right" indent="2"/>
    </xf>
    <xf numFmtId="3" fontId="0" fillId="0" borderId="1" xfId="0" applyNumberFormat="1" applyFont="1" applyBorder="1" applyAlignment="1">
      <alignment horizontal="right" indent="2"/>
    </xf>
    <xf numFmtId="3" fontId="0" fillId="0" borderId="0" xfId="0" applyNumberFormat="1" applyFont="1" applyBorder="1" applyAlignment="1">
      <alignment horizontal="right" indent="2"/>
    </xf>
    <xf numFmtId="3" fontId="0" fillId="2" borderId="0" xfId="0" applyNumberFormat="1" applyFont="1" applyFill="1" applyBorder="1" applyAlignment="1">
      <alignment horizontal="right" indent="1"/>
    </xf>
    <xf numFmtId="0" fontId="0" fillId="0" borderId="6" xfId="0" applyFont="1" applyBorder="1" applyAlignment="1">
      <alignment horizontal="right" indent="2"/>
    </xf>
    <xf numFmtId="3" fontId="0" fillId="2" borderId="6" xfId="0" applyNumberFormat="1" applyFont="1" applyFill="1" applyBorder="1" applyAlignment="1">
      <alignment horizontal="right" indent="2"/>
    </xf>
    <xf numFmtId="168" fontId="0" fillId="2" borderId="6" xfId="4" applyNumberFormat="1" applyFont="1" applyFill="1" applyBorder="1" applyAlignment="1">
      <alignment horizontal="right" indent="2"/>
    </xf>
    <xf numFmtId="3" fontId="0" fillId="0" borderId="2" xfId="0" applyNumberFormat="1" applyFont="1" applyFill="1" applyBorder="1" applyAlignment="1">
      <alignment horizontal="right" indent="2"/>
    </xf>
    <xf numFmtId="168" fontId="0" fillId="2" borderId="0" xfId="4" applyNumberFormat="1" applyFont="1" applyFill="1" applyBorder="1" applyAlignment="1">
      <alignment horizontal="right" indent="2"/>
    </xf>
    <xf numFmtId="3" fontId="0" fillId="0" borderId="6" xfId="0" applyNumberFormat="1" applyFont="1" applyFill="1" applyBorder="1" applyAlignment="1">
      <alignment horizontal="right" indent="2"/>
    </xf>
    <xf numFmtId="3" fontId="0" fillId="0" borderId="0" xfId="0" applyNumberFormat="1" applyFont="1" applyFill="1" applyBorder="1" applyAlignment="1">
      <alignment horizontal="right" indent="2"/>
    </xf>
    <xf numFmtId="0" fontId="6" fillId="0" borderId="0" xfId="0" applyFont="1" applyAlignment="1">
      <alignment horizontal="left" vertical="center" wrapText="1"/>
    </xf>
    <xf numFmtId="169" fontId="16" fillId="0" borderId="0" xfId="0" applyNumberFormat="1" applyFont="1" applyBorder="1" applyAlignment="1">
      <alignment horizontal="right" vertical="center" indent="2"/>
    </xf>
    <xf numFmtId="169" fontId="16" fillId="0" borderId="0" xfId="0" applyNumberFormat="1" applyFont="1" applyBorder="1" applyAlignment="1">
      <alignment horizontal="right" vertical="center" indent="2"/>
    </xf>
    <xf numFmtId="0" fontId="0" fillId="0" borderId="0" xfId="0" applyFont="1" applyFill="1"/>
    <xf numFmtId="0" fontId="0" fillId="13" borderId="0" xfId="0" applyFont="1" applyFill="1" applyAlignment="1">
      <alignment horizontal="center" vertical="center"/>
    </xf>
    <xf numFmtId="3" fontId="0" fillId="13" borderId="6" xfId="0" applyNumberFormat="1" applyFont="1" applyFill="1" applyBorder="1" applyAlignment="1">
      <alignment horizontal="right" indent="2"/>
    </xf>
    <xf numFmtId="0" fontId="43" fillId="0" borderId="0" xfId="0" applyFont="1" applyFill="1" applyBorder="1" applyAlignment="1">
      <alignment vertical="center" wrapText="1"/>
    </xf>
    <xf numFmtId="170" fontId="49" fillId="0" borderId="0" xfId="0" applyNumberFormat="1" applyFont="1" applyBorder="1" applyAlignment="1">
      <alignment horizontal="right" vertical="center"/>
    </xf>
    <xf numFmtId="0" fontId="52" fillId="0" borderId="18" xfId="0" applyFont="1" applyFill="1" applyBorder="1" applyAlignment="1">
      <alignment horizontal="left" vertical="center" wrapText="1" indent="2"/>
    </xf>
    <xf numFmtId="0" fontId="52" fillId="0" borderId="18" xfId="0" applyFont="1" applyFill="1" applyBorder="1" applyAlignment="1">
      <alignment horizontal="right" vertical="center" wrapText="1" indent="1"/>
    </xf>
    <xf numFmtId="0" fontId="52" fillId="0" borderId="0" xfId="0" applyFont="1"/>
    <xf numFmtId="0" fontId="3" fillId="0" borderId="0" xfId="0" applyFont="1" applyFill="1" applyBorder="1" applyAlignment="1">
      <alignment horizontal="left" vertical="center" wrapText="1"/>
    </xf>
    <xf numFmtId="169" fontId="16" fillId="0" borderId="0" xfId="0" applyNumberFormat="1" applyFont="1" applyBorder="1" applyAlignment="1">
      <alignment horizontal="right" vertical="center" indent="2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169" fontId="16" fillId="0" borderId="0" xfId="0" applyNumberFormat="1" applyFont="1" applyBorder="1" applyAlignment="1">
      <alignment horizontal="right" vertical="center" indent="2"/>
    </xf>
    <xf numFmtId="0" fontId="3" fillId="0" borderId="0" xfId="0" applyFont="1" applyFill="1" applyBorder="1" applyAlignment="1">
      <alignment horizontal="left" vertical="center" wrapText="1"/>
    </xf>
    <xf numFmtId="0" fontId="2" fillId="9" borderId="24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3" fontId="0" fillId="0" borderId="2" xfId="0" applyNumberFormat="1" applyFont="1" applyBorder="1" applyAlignment="1">
      <alignment horizontal="right" indent="2"/>
    </xf>
    <xf numFmtId="167" fontId="54" fillId="14" borderId="70" xfId="0" quotePrefix="1" applyNumberFormat="1" applyFont="1" applyFill="1" applyBorder="1" applyAlignment="1">
      <alignment horizontal="center" vertical="center" wrapText="1"/>
    </xf>
    <xf numFmtId="167" fontId="54" fillId="14" borderId="4" xfId="0" quotePrefix="1" applyNumberFormat="1" applyFont="1" applyFill="1" applyBorder="1" applyAlignment="1">
      <alignment horizontal="center" vertical="center" wrapText="1"/>
    </xf>
    <xf numFmtId="167" fontId="54" fillId="14" borderId="7" xfId="0" quotePrefix="1" applyNumberFormat="1" applyFont="1" applyFill="1" applyBorder="1" applyAlignment="1">
      <alignment horizontal="center" vertical="center" wrapText="1"/>
    </xf>
    <xf numFmtId="1" fontId="0" fillId="0" borderId="0" xfId="0" applyNumberFormat="1"/>
    <xf numFmtId="167" fontId="54" fillId="14" borderId="73" xfId="0" quotePrefix="1" applyNumberFormat="1" applyFont="1" applyFill="1" applyBorder="1" applyAlignment="1">
      <alignment horizontal="center" vertical="center" wrapText="1"/>
    </xf>
    <xf numFmtId="167" fontId="54" fillId="14" borderId="1" xfId="0" quotePrefix="1" applyNumberFormat="1" applyFont="1" applyFill="1" applyBorder="1" applyAlignment="1">
      <alignment horizontal="center" vertical="center" wrapText="1"/>
    </xf>
    <xf numFmtId="167" fontId="55" fillId="14" borderId="74" xfId="5" applyNumberFormat="1" applyFont="1" applyFill="1" applyBorder="1" applyAlignment="1">
      <alignment horizontal="center" vertical="center" wrapText="1"/>
    </xf>
    <xf numFmtId="167" fontId="55" fillId="14" borderId="75" xfId="5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169" fontId="16" fillId="0" borderId="0" xfId="0" applyNumberFormat="1" applyFont="1" applyBorder="1" applyAlignment="1">
      <alignment horizontal="right" vertical="center" indent="2"/>
    </xf>
    <xf numFmtId="0" fontId="3" fillId="0" borderId="0" xfId="0" applyFont="1" applyFill="1" applyBorder="1" applyAlignment="1">
      <alignment horizontal="left" vertical="center" wrapText="1"/>
    </xf>
    <xf numFmtId="165" fontId="39" fillId="0" borderId="0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165" fontId="51" fillId="0" borderId="0" xfId="0" applyNumberFormat="1" applyFont="1" applyBorder="1" applyAlignment="1">
      <alignment horizontal="right" wrapText="1" indent="2"/>
    </xf>
    <xf numFmtId="165" fontId="50" fillId="0" borderId="0" xfId="0" applyNumberFormat="1" applyFont="1" applyBorder="1" applyAlignment="1">
      <alignment horizontal="right" wrapText="1" indent="2"/>
    </xf>
    <xf numFmtId="0" fontId="0" fillId="0" borderId="0" xfId="0" applyAlignment="1">
      <alignment horizontal="right" wrapText="1" indent="2"/>
    </xf>
    <xf numFmtId="165" fontId="51" fillId="0" borderId="0" xfId="0" applyNumberFormat="1" applyFont="1" applyAlignment="1">
      <alignment horizontal="right" wrapText="1" indent="2"/>
    </xf>
    <xf numFmtId="0" fontId="5" fillId="0" borderId="0" xfId="0" applyFont="1" applyBorder="1" applyAlignment="1">
      <alignment horizontal="right" wrapText="1" indent="2"/>
    </xf>
    <xf numFmtId="165" fontId="50" fillId="0" borderId="0" xfId="0" applyNumberFormat="1" applyFont="1" applyFill="1" applyBorder="1" applyAlignment="1">
      <alignment horizontal="right" wrapText="1" indent="2"/>
    </xf>
    <xf numFmtId="165" fontId="52" fillId="0" borderId="18" xfId="0" applyNumberFormat="1" applyFont="1" applyBorder="1" applyAlignment="1">
      <alignment horizontal="right" wrapText="1" indent="2"/>
    </xf>
    <xf numFmtId="165" fontId="52" fillId="0" borderId="0" xfId="0" applyNumberFormat="1" applyFont="1" applyAlignment="1">
      <alignment horizontal="right" wrapText="1" indent="2"/>
    </xf>
    <xf numFmtId="0" fontId="52" fillId="0" borderId="0" xfId="0" applyFont="1" applyAlignment="1">
      <alignment horizontal="right" wrapText="1" indent="2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169" fontId="46" fillId="0" borderId="63" xfId="0" applyNumberFormat="1" applyFont="1" applyBorder="1" applyAlignment="1">
      <alignment horizontal="left" indent="2"/>
    </xf>
    <xf numFmtId="169" fontId="46" fillId="0" borderId="4" xfId="0" applyNumberFormat="1" applyFont="1" applyBorder="1" applyAlignment="1">
      <alignment horizontal="center" vertical="center"/>
    </xf>
    <xf numFmtId="169" fontId="46" fillId="0" borderId="64" xfId="0" applyNumberFormat="1" applyFont="1" applyBorder="1" applyAlignment="1">
      <alignment horizontal="left" indent="2"/>
    </xf>
    <xf numFmtId="169" fontId="46" fillId="0" borderId="0" xfId="0" applyNumberFormat="1" applyFont="1" applyAlignment="1">
      <alignment horizontal="center" vertical="center"/>
    </xf>
    <xf numFmtId="168" fontId="48" fillId="0" borderId="14" xfId="0" applyNumberFormat="1" applyFont="1" applyBorder="1" applyAlignment="1">
      <alignment horizontal="right" indent="1"/>
    </xf>
    <xf numFmtId="168" fontId="48" fillId="0" borderId="0" xfId="0" applyNumberFormat="1" applyFont="1" applyAlignment="1">
      <alignment horizontal="right" indent="1"/>
    </xf>
    <xf numFmtId="168" fontId="48" fillId="0" borderId="64" xfId="0" applyNumberFormat="1" applyFont="1" applyBorder="1" applyAlignment="1">
      <alignment horizontal="right" indent="1"/>
    </xf>
    <xf numFmtId="168" fontId="48" fillId="0" borderId="15" xfId="0" applyNumberFormat="1" applyFont="1" applyBorder="1" applyAlignment="1">
      <alignment horizontal="right" indent="1"/>
    </xf>
    <xf numFmtId="168" fontId="48" fillId="0" borderId="67" xfId="0" applyNumberFormat="1" applyFont="1" applyBorder="1" applyAlignment="1">
      <alignment horizontal="right" indent="1"/>
    </xf>
    <xf numFmtId="165" fontId="48" fillId="0" borderId="14" xfId="0" applyNumberFormat="1" applyFont="1" applyBorder="1" applyAlignment="1">
      <alignment horizontal="right" indent="1"/>
    </xf>
    <xf numFmtId="165" fontId="48" fillId="0" borderId="0" xfId="0" applyNumberFormat="1" applyFont="1" applyAlignment="1">
      <alignment horizontal="right" indent="1"/>
    </xf>
    <xf numFmtId="165" fontId="48" fillId="0" borderId="64" xfId="0" applyNumberFormat="1" applyFont="1" applyBorder="1" applyAlignment="1">
      <alignment horizontal="right" indent="1"/>
    </xf>
    <xf numFmtId="165" fontId="48" fillId="0" borderId="15" xfId="0" applyNumberFormat="1" applyFont="1" applyBorder="1" applyAlignment="1">
      <alignment horizontal="right" indent="1"/>
    </xf>
    <xf numFmtId="165" fontId="48" fillId="0" borderId="67" xfId="0" applyNumberFormat="1" applyFont="1" applyBorder="1" applyAlignment="1">
      <alignment horizontal="right" indent="1"/>
    </xf>
    <xf numFmtId="169" fontId="46" fillId="0" borderId="65" xfId="0" applyNumberFormat="1" applyFont="1" applyBorder="1" applyAlignment="1">
      <alignment horizontal="left" indent="2"/>
    </xf>
    <xf numFmtId="169" fontId="46" fillId="0" borderId="1" xfId="0" applyNumberFormat="1" applyFont="1" applyBorder="1" applyAlignment="1">
      <alignment horizontal="center" vertical="center"/>
    </xf>
    <xf numFmtId="168" fontId="48" fillId="0" borderId="16" xfId="0" applyNumberFormat="1" applyFont="1" applyBorder="1" applyAlignment="1">
      <alignment horizontal="right" indent="1"/>
    </xf>
    <xf numFmtId="168" fontId="48" fillId="0" borderId="1" xfId="0" applyNumberFormat="1" applyFont="1" applyBorder="1" applyAlignment="1">
      <alignment horizontal="right" indent="1"/>
    </xf>
    <xf numFmtId="168" fontId="48" fillId="0" borderId="65" xfId="0" applyNumberFormat="1" applyFont="1" applyBorder="1" applyAlignment="1">
      <alignment horizontal="right" indent="1"/>
    </xf>
    <xf numFmtId="168" fontId="48" fillId="0" borderId="17" xfId="0" applyNumberFormat="1" applyFont="1" applyBorder="1" applyAlignment="1">
      <alignment horizontal="right" indent="1"/>
    </xf>
    <xf numFmtId="168" fontId="48" fillId="0" borderId="68" xfId="0" applyNumberFormat="1" applyFont="1" applyBorder="1" applyAlignment="1">
      <alignment horizontal="right" indent="1"/>
    </xf>
    <xf numFmtId="168" fontId="48" fillId="0" borderId="12" xfId="0" applyNumberFormat="1" applyFont="1" applyBorder="1" applyAlignment="1">
      <alignment horizontal="right" indent="1"/>
    </xf>
    <xf numFmtId="168" fontId="48" fillId="0" borderId="4" xfId="0" applyNumberFormat="1" applyFont="1" applyBorder="1" applyAlignment="1">
      <alignment horizontal="right" indent="1"/>
    </xf>
    <xf numFmtId="168" fontId="48" fillId="0" borderId="63" xfId="0" applyNumberFormat="1" applyFont="1" applyBorder="1" applyAlignment="1">
      <alignment horizontal="right" indent="1"/>
    </xf>
    <xf numFmtId="168" fontId="48" fillId="0" borderId="13" xfId="0" applyNumberFormat="1" applyFont="1" applyBorder="1" applyAlignment="1">
      <alignment horizontal="right" indent="1"/>
    </xf>
    <xf numFmtId="169" fontId="46" fillId="0" borderId="64" xfId="0" applyNumberFormat="1" applyFont="1" applyBorder="1" applyAlignment="1">
      <alignment horizontal="left" indent="7"/>
    </xf>
    <xf numFmtId="0" fontId="0" fillId="0" borderId="64" xfId="0" applyBorder="1"/>
    <xf numFmtId="169" fontId="48" fillId="0" borderId="12" xfId="0" applyNumberFormat="1" applyFont="1" applyBorder="1" applyAlignment="1">
      <alignment horizontal="right" indent="1"/>
    </xf>
    <xf numFmtId="169" fontId="48" fillId="0" borderId="4" xfId="0" applyNumberFormat="1" applyFont="1" applyBorder="1" applyAlignment="1">
      <alignment horizontal="right" indent="1"/>
    </xf>
    <xf numFmtId="169" fontId="48" fillId="0" borderId="63" xfId="0" applyNumberFormat="1" applyFont="1" applyBorder="1" applyAlignment="1">
      <alignment horizontal="right" indent="1"/>
    </xf>
    <xf numFmtId="169" fontId="48" fillId="0" borderId="13" xfId="0" applyNumberFormat="1" applyFont="1" applyBorder="1" applyAlignment="1">
      <alignment horizontal="right" indent="1"/>
    </xf>
    <xf numFmtId="169" fontId="48" fillId="0" borderId="66" xfId="0" applyNumberFormat="1" applyFont="1" applyBorder="1" applyAlignment="1">
      <alignment horizontal="right" indent="1"/>
    </xf>
    <xf numFmtId="168" fontId="48" fillId="0" borderId="66" xfId="0" applyNumberFormat="1" applyFont="1" applyBorder="1" applyAlignment="1">
      <alignment horizontal="right" indent="1"/>
    </xf>
    <xf numFmtId="169" fontId="48" fillId="0" borderId="14" xfId="0" applyNumberFormat="1" applyFont="1" applyBorder="1" applyAlignment="1">
      <alignment horizontal="right" indent="1"/>
    </xf>
    <xf numFmtId="169" fontId="48" fillId="0" borderId="0" xfId="0" applyNumberFormat="1" applyFont="1" applyAlignment="1">
      <alignment horizontal="right" indent="1"/>
    </xf>
    <xf numFmtId="169" fontId="48" fillId="0" borderId="64" xfId="0" applyNumberFormat="1" applyFont="1" applyBorder="1" applyAlignment="1">
      <alignment horizontal="right" indent="1"/>
    </xf>
    <xf numFmtId="169" fontId="48" fillId="0" borderId="15" xfId="0" applyNumberFormat="1" applyFont="1" applyBorder="1" applyAlignment="1">
      <alignment horizontal="right" indent="1"/>
    </xf>
    <xf numFmtId="169" fontId="48" fillId="0" borderId="67" xfId="0" applyNumberFormat="1" applyFont="1" applyBorder="1" applyAlignment="1">
      <alignment horizontal="right" indent="1"/>
    </xf>
    <xf numFmtId="0" fontId="0" fillId="0" borderId="64" xfId="0" applyBorder="1" applyAlignment="1">
      <alignment horizontal="left" indent="5"/>
    </xf>
    <xf numFmtId="0" fontId="0" fillId="0" borderId="4" xfId="0" applyBorder="1"/>
    <xf numFmtId="169" fontId="47" fillId="0" borderId="64" xfId="0" applyNumberFormat="1" applyFont="1" applyBorder="1" applyAlignment="1">
      <alignment horizontal="left" indent="7"/>
    </xf>
    <xf numFmtId="168" fontId="48" fillId="0" borderId="14" xfId="4" applyNumberFormat="1" applyFont="1" applyBorder="1" applyAlignment="1">
      <alignment horizontal="right" indent="1"/>
    </xf>
    <xf numFmtId="168" fontId="48" fillId="0" borderId="0" xfId="4" applyNumberFormat="1" applyFont="1" applyAlignment="1">
      <alignment horizontal="right" indent="1"/>
    </xf>
    <xf numFmtId="168" fontId="48" fillId="0" borderId="64" xfId="4" applyNumberFormat="1" applyFont="1" applyBorder="1" applyAlignment="1">
      <alignment horizontal="right" indent="1"/>
    </xf>
    <xf numFmtId="168" fontId="48" fillId="0" borderId="15" xfId="4" applyNumberFormat="1" applyFont="1" applyBorder="1" applyAlignment="1">
      <alignment horizontal="right" indent="1"/>
    </xf>
    <xf numFmtId="168" fontId="48" fillId="0" borderId="67" xfId="4" applyNumberFormat="1" applyFont="1" applyBorder="1" applyAlignment="1">
      <alignment horizontal="right" indent="1"/>
    </xf>
    <xf numFmtId="169" fontId="47" fillId="0" borderId="65" xfId="0" applyNumberFormat="1" applyFont="1" applyBorder="1" applyAlignment="1">
      <alignment horizontal="left" indent="7"/>
    </xf>
    <xf numFmtId="168" fontId="48" fillId="0" borderId="16" xfId="4" applyNumberFormat="1" applyFont="1" applyBorder="1" applyAlignment="1">
      <alignment horizontal="right" indent="1"/>
    </xf>
    <xf numFmtId="168" fontId="48" fillId="0" borderId="1" xfId="4" applyNumberFormat="1" applyFont="1" applyBorder="1" applyAlignment="1">
      <alignment horizontal="right" indent="1"/>
    </xf>
    <xf numFmtId="168" fontId="48" fillId="0" borderId="65" xfId="4" applyNumberFormat="1" applyFont="1" applyBorder="1" applyAlignment="1">
      <alignment horizontal="right" indent="1"/>
    </xf>
    <xf numFmtId="3" fontId="48" fillId="0" borderId="12" xfId="4" applyNumberFormat="1" applyFont="1" applyBorder="1" applyAlignment="1">
      <alignment horizontal="right" indent="1"/>
    </xf>
    <xf numFmtId="3" fontId="48" fillId="0" borderId="4" xfId="4" applyNumberFormat="1" applyFont="1" applyBorder="1" applyAlignment="1">
      <alignment horizontal="right" indent="1"/>
    </xf>
    <xf numFmtId="3" fontId="48" fillId="0" borderId="63" xfId="4" applyNumberFormat="1" applyFont="1" applyBorder="1" applyAlignment="1">
      <alignment horizontal="right" indent="1"/>
    </xf>
    <xf numFmtId="3" fontId="48" fillId="0" borderId="13" xfId="4" applyNumberFormat="1" applyFont="1" applyBorder="1" applyAlignment="1">
      <alignment horizontal="right" indent="1"/>
    </xf>
    <xf numFmtId="3" fontId="48" fillId="0" borderId="66" xfId="4" applyNumberFormat="1" applyFont="1" applyBorder="1" applyAlignment="1">
      <alignment horizontal="right" indent="1"/>
    </xf>
    <xf numFmtId="3" fontId="48" fillId="0" borderId="14" xfId="4" applyNumberFormat="1" applyFont="1" applyBorder="1" applyAlignment="1">
      <alignment horizontal="right" indent="1"/>
    </xf>
    <xf numFmtId="3" fontId="48" fillId="0" borderId="0" xfId="4" applyNumberFormat="1" applyFont="1" applyAlignment="1">
      <alignment horizontal="right" indent="1"/>
    </xf>
    <xf numFmtId="3" fontId="48" fillId="0" borderId="64" xfId="4" applyNumberFormat="1" applyFont="1" applyBorder="1" applyAlignment="1">
      <alignment horizontal="right" indent="1"/>
    </xf>
    <xf numFmtId="3" fontId="48" fillId="0" borderId="15" xfId="4" applyNumberFormat="1" applyFont="1" applyBorder="1" applyAlignment="1">
      <alignment horizontal="right" indent="1"/>
    </xf>
    <xf numFmtId="3" fontId="48" fillId="0" borderId="67" xfId="4" applyNumberFormat="1" applyFont="1" applyBorder="1" applyAlignment="1">
      <alignment horizontal="right" indent="1"/>
    </xf>
    <xf numFmtId="168" fontId="48" fillId="0" borderId="17" xfId="4" applyNumberFormat="1" applyFont="1" applyBorder="1" applyAlignment="1">
      <alignment horizontal="right" indent="1"/>
    </xf>
    <xf numFmtId="168" fontId="48" fillId="0" borderId="68" xfId="4" applyNumberFormat="1" applyFont="1" applyBorder="1" applyAlignment="1">
      <alignment horizontal="right" indent="1"/>
    </xf>
    <xf numFmtId="1" fontId="46" fillId="0" borderId="4" xfId="0" applyNumberFormat="1" applyFont="1" applyBorder="1" applyAlignment="1">
      <alignment horizontal="center" vertical="center"/>
    </xf>
    <xf numFmtId="3" fontId="48" fillId="0" borderId="12" xfId="0" applyNumberFormat="1" applyFont="1" applyBorder="1" applyAlignment="1">
      <alignment horizontal="right" indent="1"/>
    </xf>
    <xf numFmtId="3" fontId="48" fillId="0" borderId="4" xfId="0" applyNumberFormat="1" applyFont="1" applyBorder="1" applyAlignment="1">
      <alignment horizontal="right" indent="1"/>
    </xf>
    <xf numFmtId="3" fontId="48" fillId="0" borderId="63" xfId="0" applyNumberFormat="1" applyFont="1" applyBorder="1" applyAlignment="1">
      <alignment horizontal="right" indent="1"/>
    </xf>
    <xf numFmtId="3" fontId="48" fillId="0" borderId="13" xfId="0" applyNumberFormat="1" applyFont="1" applyBorder="1" applyAlignment="1">
      <alignment horizontal="right" indent="1"/>
    </xf>
    <xf numFmtId="3" fontId="48" fillId="0" borderId="66" xfId="0" applyNumberFormat="1" applyFont="1" applyBorder="1" applyAlignment="1">
      <alignment horizontal="right" indent="1"/>
    </xf>
    <xf numFmtId="168" fontId="46" fillId="0" borderId="0" xfId="0" applyNumberFormat="1" applyFont="1" applyAlignment="1">
      <alignment horizontal="center" vertical="center"/>
    </xf>
    <xf numFmtId="1" fontId="46" fillId="0" borderId="0" xfId="0" applyNumberFormat="1" applyFont="1" applyAlignment="1">
      <alignment horizontal="center" vertical="center"/>
    </xf>
    <xf numFmtId="3" fontId="48" fillId="0" borderId="14" xfId="0" applyNumberFormat="1" applyFont="1" applyBorder="1" applyAlignment="1">
      <alignment horizontal="right" indent="1"/>
    </xf>
    <xf numFmtId="3" fontId="48" fillId="0" borderId="0" xfId="0" applyNumberFormat="1" applyFont="1" applyAlignment="1">
      <alignment horizontal="right" indent="1"/>
    </xf>
    <xf numFmtId="3" fontId="48" fillId="0" borderId="64" xfId="0" applyNumberFormat="1" applyFont="1" applyBorder="1" applyAlignment="1">
      <alignment horizontal="right" indent="1"/>
    </xf>
    <xf numFmtId="3" fontId="48" fillId="0" borderId="15" xfId="0" applyNumberFormat="1" applyFont="1" applyBorder="1" applyAlignment="1">
      <alignment horizontal="right" indent="1"/>
    </xf>
    <xf numFmtId="3" fontId="48" fillId="0" borderId="67" xfId="0" applyNumberFormat="1" applyFont="1" applyBorder="1" applyAlignment="1">
      <alignment horizontal="right" indent="1"/>
    </xf>
    <xf numFmtId="168" fontId="46" fillId="0" borderId="1" xfId="0" applyNumberFormat="1" applyFont="1" applyBorder="1" applyAlignment="1">
      <alignment horizontal="center" vertical="center"/>
    </xf>
    <xf numFmtId="0" fontId="0" fillId="0" borderId="12" xfId="0" applyBorder="1"/>
    <xf numFmtId="0" fontId="0" fillId="0" borderId="63" xfId="0" applyBorder="1"/>
    <xf numFmtId="0" fontId="0" fillId="0" borderId="13" xfId="0" applyBorder="1"/>
    <xf numFmtId="0" fontId="0" fillId="0" borderId="66" xfId="0" applyBorder="1"/>
    <xf numFmtId="1" fontId="47" fillId="0" borderId="64" xfId="0" applyNumberFormat="1" applyFont="1" applyBorder="1" applyAlignment="1">
      <alignment horizontal="left" indent="2"/>
    </xf>
    <xf numFmtId="168" fontId="47" fillId="0" borderId="64" xfId="0" applyNumberFormat="1" applyFont="1" applyBorder="1" applyAlignment="1">
      <alignment horizontal="left" indent="2"/>
    </xf>
    <xf numFmtId="168" fontId="47" fillId="0" borderId="65" xfId="0" applyNumberFormat="1" applyFont="1" applyBorder="1" applyAlignment="1">
      <alignment horizontal="left" indent="2"/>
    </xf>
    <xf numFmtId="1" fontId="46" fillId="0" borderId="1" xfId="0" applyNumberFormat="1" applyFont="1" applyBorder="1" applyAlignment="1">
      <alignment horizontal="center" vertical="center"/>
    </xf>
    <xf numFmtId="169" fontId="46" fillId="0" borderId="63" xfId="0" applyNumberFormat="1" applyFont="1" applyBorder="1" applyAlignment="1">
      <alignment horizontal="left" wrapText="1" indent="2"/>
    </xf>
    <xf numFmtId="169" fontId="46" fillId="0" borderId="64" xfId="0" applyNumberFormat="1" applyFont="1" applyBorder="1" applyAlignment="1">
      <alignment horizontal="left" wrapText="1" indent="7"/>
    </xf>
    <xf numFmtId="169" fontId="48" fillId="0" borderId="16" xfId="0" applyNumberFormat="1" applyFont="1" applyBorder="1" applyAlignment="1">
      <alignment horizontal="right" indent="1"/>
    </xf>
    <xf numFmtId="169" fontId="48" fillId="0" borderId="1" xfId="0" applyNumberFormat="1" applyFont="1" applyBorder="1" applyAlignment="1">
      <alignment horizontal="right" indent="1"/>
    </xf>
    <xf numFmtId="167" fontId="46" fillId="0" borderId="4" xfId="0" applyNumberFormat="1" applyFont="1" applyBorder="1"/>
    <xf numFmtId="167" fontId="46" fillId="0" borderId="0" xfId="0" applyNumberFormat="1" applyFont="1"/>
    <xf numFmtId="167" fontId="46" fillId="0" borderId="0" xfId="0" applyNumberFormat="1" applyFont="1" applyAlignment="1">
      <alignment horizontal="left"/>
    </xf>
    <xf numFmtId="167" fontId="46" fillId="0" borderId="0" xfId="0" applyNumberFormat="1" applyFont="1" applyAlignment="1">
      <alignment wrapText="1"/>
    </xf>
    <xf numFmtId="168" fontId="46" fillId="0" borderId="0" xfId="0" applyNumberFormat="1" applyFont="1" applyAlignment="1">
      <alignment horizontal="right" indent="1"/>
    </xf>
    <xf numFmtId="168" fontId="46" fillId="0" borderId="15" xfId="0" applyNumberFormat="1" applyFont="1" applyBorder="1" applyAlignment="1">
      <alignment horizontal="right" indent="1"/>
    </xf>
    <xf numFmtId="168" fontId="46" fillId="0" borderId="14" xfId="0" applyNumberFormat="1" applyFont="1" applyBorder="1" applyAlignment="1">
      <alignment horizontal="right" indent="1"/>
    </xf>
    <xf numFmtId="168" fontId="46" fillId="0" borderId="67" xfId="0" applyNumberFormat="1" applyFont="1" applyBorder="1" applyAlignment="1">
      <alignment horizontal="right" indent="1"/>
    </xf>
    <xf numFmtId="169" fontId="46" fillId="0" borderId="64" xfId="0" applyNumberFormat="1" applyFont="1" applyBorder="1" applyAlignment="1">
      <alignment horizontal="left" indent="5"/>
    </xf>
    <xf numFmtId="169" fontId="46" fillId="0" borderId="64" xfId="0" applyNumberFormat="1" applyFont="1" applyBorder="1" applyAlignment="1">
      <alignment horizontal="left" indent="10"/>
    </xf>
    <xf numFmtId="3" fontId="48" fillId="0" borderId="0" xfId="0" quotePrefix="1" applyNumberFormat="1" applyFont="1" applyAlignment="1">
      <alignment horizontal="right" indent="1"/>
    </xf>
    <xf numFmtId="3" fontId="48" fillId="0" borderId="15" xfId="0" quotePrefix="1" applyNumberFormat="1" applyFont="1" applyBorder="1" applyAlignment="1">
      <alignment horizontal="right" indent="1"/>
    </xf>
    <xf numFmtId="169" fontId="47" fillId="0" borderId="64" xfId="0" applyNumberFormat="1" applyFont="1" applyBorder="1" applyAlignment="1">
      <alignment horizontal="left" indent="10"/>
    </xf>
    <xf numFmtId="168" fontId="48" fillId="0" borderId="0" xfId="0" quotePrefix="1" applyNumberFormat="1" applyFont="1" applyAlignment="1">
      <alignment horizontal="right" indent="1"/>
    </xf>
    <xf numFmtId="168" fontId="48" fillId="0" borderId="15" xfId="0" quotePrefix="1" applyNumberFormat="1" applyFont="1" applyBorder="1" applyAlignment="1">
      <alignment horizontal="right" indent="1"/>
    </xf>
    <xf numFmtId="169" fontId="46" fillId="0" borderId="64" xfId="0" applyNumberFormat="1" applyFont="1" applyBorder="1" applyAlignment="1">
      <alignment horizontal="left" indent="8"/>
    </xf>
    <xf numFmtId="3" fontId="46" fillId="0" borderId="0" xfId="0" quotePrefix="1" applyNumberFormat="1" applyFont="1" applyAlignment="1">
      <alignment horizontal="right" indent="1"/>
    </xf>
    <xf numFmtId="3" fontId="46" fillId="0" borderId="15" xfId="0" quotePrefix="1" applyNumberFormat="1" applyFont="1" applyBorder="1" applyAlignment="1">
      <alignment horizontal="right" indent="1"/>
    </xf>
    <xf numFmtId="3" fontId="46" fillId="0" borderId="14" xfId="0" applyNumberFormat="1" applyFont="1" applyBorder="1" applyAlignment="1">
      <alignment horizontal="right" indent="1"/>
    </xf>
    <xf numFmtId="3" fontId="46" fillId="0" borderId="67" xfId="0" applyNumberFormat="1" applyFont="1" applyBorder="1" applyAlignment="1">
      <alignment horizontal="right" indent="1"/>
    </xf>
    <xf numFmtId="169" fontId="47" fillId="0" borderId="64" xfId="0" applyNumberFormat="1" applyFont="1" applyBorder="1" applyAlignment="1">
      <alignment horizontal="left" indent="8"/>
    </xf>
    <xf numFmtId="168" fontId="46" fillId="0" borderId="0" xfId="0" quotePrefix="1" applyNumberFormat="1" applyFont="1" applyAlignment="1">
      <alignment horizontal="right" indent="1"/>
    </xf>
    <xf numFmtId="168" fontId="46" fillId="0" borderId="15" xfId="0" quotePrefix="1" applyNumberFormat="1" applyFont="1" applyBorder="1" applyAlignment="1">
      <alignment horizontal="right" indent="1"/>
    </xf>
    <xf numFmtId="168" fontId="46" fillId="0" borderId="14" xfId="4" applyNumberFormat="1" applyFont="1" applyBorder="1" applyAlignment="1">
      <alignment horizontal="right" indent="1"/>
    </xf>
    <xf numFmtId="168" fontId="46" fillId="0" borderId="67" xfId="4" applyNumberFormat="1" applyFont="1" applyBorder="1" applyAlignment="1">
      <alignment horizontal="right" indent="1"/>
    </xf>
    <xf numFmtId="169" fontId="47" fillId="0" borderId="65" xfId="0" applyNumberFormat="1" applyFont="1" applyBorder="1" applyAlignment="1">
      <alignment horizontal="left" indent="8"/>
    </xf>
    <xf numFmtId="168" fontId="46" fillId="0" borderId="1" xfId="0" quotePrefix="1" applyNumberFormat="1" applyFont="1" applyBorder="1" applyAlignment="1">
      <alignment horizontal="right" indent="1"/>
    </xf>
    <xf numFmtId="168" fontId="46" fillId="0" borderId="17" xfId="0" quotePrefix="1" applyNumberFormat="1" applyFont="1" applyBorder="1" applyAlignment="1">
      <alignment horizontal="right" indent="1"/>
    </xf>
    <xf numFmtId="168" fontId="46" fillId="0" borderId="16" xfId="4" applyNumberFormat="1" applyFont="1" applyBorder="1" applyAlignment="1">
      <alignment horizontal="right" indent="1"/>
    </xf>
    <xf numFmtId="168" fontId="46" fillId="0" borderId="68" xfId="4" applyNumberFormat="1" applyFont="1" applyBorder="1" applyAlignment="1">
      <alignment horizontal="right" indent="1"/>
    </xf>
    <xf numFmtId="0" fontId="6" fillId="0" borderId="0" xfId="0" applyFont="1" applyAlignment="1">
      <alignment horizontal="left" vertical="center" wrapText="1"/>
    </xf>
    <xf numFmtId="172" fontId="0" fillId="0" borderId="0" xfId="0" applyNumberFormat="1"/>
    <xf numFmtId="14" fontId="0" fillId="0" borderId="0" xfId="0" applyNumberFormat="1"/>
    <xf numFmtId="22" fontId="0" fillId="0" borderId="0" xfId="0" applyNumberFormat="1"/>
    <xf numFmtId="167" fontId="54" fillId="14" borderId="0" xfId="0" quotePrefix="1" applyNumberFormat="1" applyFont="1" applyFill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169" fontId="57" fillId="15" borderId="78" xfId="0" applyNumberFormat="1" applyFont="1" applyFill="1" applyBorder="1" applyAlignment="1">
      <alignment vertical="center"/>
    </xf>
    <xf numFmtId="0" fontId="12" fillId="0" borderId="0" xfId="0" applyFont="1" applyAlignment="1">
      <alignment horizontal="left" vertical="center" wrapText="1"/>
    </xf>
    <xf numFmtId="168" fontId="1" fillId="0" borderId="60" xfId="4" applyNumberFormat="1" applyFont="1" applyBorder="1" applyAlignment="1">
      <alignment horizontal="right" indent="2"/>
    </xf>
    <xf numFmtId="168" fontId="1" fillId="0" borderId="60" xfId="4" applyNumberFormat="1" applyFont="1" applyFill="1" applyBorder="1" applyAlignment="1">
      <alignment horizontal="right" indent="2"/>
    </xf>
    <xf numFmtId="168" fontId="1" fillId="3" borderId="60" xfId="4" applyNumberFormat="1" applyFont="1" applyFill="1" applyBorder="1" applyAlignment="1">
      <alignment horizontal="right" indent="2"/>
    </xf>
    <xf numFmtId="0" fontId="0" fillId="0" borderId="61" xfId="0" applyFont="1" applyBorder="1" applyAlignment="1">
      <alignment horizontal="right" indent="2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3" fontId="0" fillId="11" borderId="6" xfId="0" applyNumberFormat="1" applyFont="1" applyFill="1" applyBorder="1" applyAlignment="1">
      <alignment horizontal="right" indent="2"/>
    </xf>
    <xf numFmtId="0" fontId="6" fillId="0" borderId="0" xfId="0" applyFont="1" applyAlignment="1">
      <alignment horizontal="left" vertical="center" wrapText="1"/>
    </xf>
    <xf numFmtId="0" fontId="2" fillId="9" borderId="24" xfId="0" applyFont="1" applyFill="1" applyBorder="1" applyAlignment="1">
      <alignment horizontal="center" vertical="center" wrapText="1"/>
    </xf>
    <xf numFmtId="0" fontId="56" fillId="0" borderId="0" xfId="1" applyFont="1" applyBorder="1" applyAlignment="1" applyProtection="1">
      <alignment horizontal="center" wrapText="1"/>
      <protection hidden="1"/>
    </xf>
    <xf numFmtId="0" fontId="6" fillId="0" borderId="0" xfId="0" applyFont="1" applyAlignment="1">
      <alignment horizontal="left" vertical="center" wrapText="1"/>
    </xf>
    <xf numFmtId="165" fontId="51" fillId="0" borderId="0" xfId="0" applyNumberFormat="1" applyFont="1" applyFill="1" applyBorder="1" applyAlignment="1">
      <alignment horizontal="right" wrapText="1" indent="2"/>
    </xf>
    <xf numFmtId="0" fontId="0" fillId="0" borderId="0" xfId="0"/>
    <xf numFmtId="0" fontId="0" fillId="0" borderId="0" xfId="0" applyAlignment="1">
      <alignment vertical="top" wrapText="1"/>
    </xf>
    <xf numFmtId="0" fontId="6" fillId="0" borderId="0" xfId="0" applyFont="1" applyAlignment="1">
      <alignment horizontal="left" vertical="center" wrapText="1"/>
    </xf>
    <xf numFmtId="0" fontId="2" fillId="9" borderId="24" xfId="0" applyFont="1" applyFill="1" applyBorder="1" applyAlignment="1">
      <alignment horizontal="center" vertical="center" wrapText="1"/>
    </xf>
    <xf numFmtId="167" fontId="55" fillId="14" borderId="0" xfId="5" applyNumberFormat="1" applyFont="1" applyFill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15" fontId="3" fillId="8" borderId="5" xfId="0" applyNumberFormat="1" applyFont="1" applyFill="1" applyBorder="1" applyAlignment="1">
      <alignment horizontal="center"/>
    </xf>
    <xf numFmtId="15" fontId="3" fillId="0" borderId="0" xfId="0" applyNumberFormat="1" applyFont="1" applyFill="1" applyBorder="1" applyAlignment="1">
      <alignment horizontal="center"/>
    </xf>
    <xf numFmtId="15" fontId="3" fillId="3" borderId="0" xfId="0" applyNumberFormat="1" applyFont="1" applyFill="1" applyBorder="1" applyAlignment="1">
      <alignment horizontal="center"/>
    </xf>
    <xf numFmtId="15" fontId="15" fillId="0" borderId="0" xfId="0" applyNumberFormat="1" applyFont="1" applyFill="1" applyBorder="1" applyAlignment="1">
      <alignment horizontal="center"/>
    </xf>
    <xf numFmtId="0" fontId="6" fillId="0" borderId="0" xfId="0" applyFont="1" applyAlignment="1">
      <alignment horizontal="left" vertical="center" wrapText="1"/>
    </xf>
    <xf numFmtId="0" fontId="2" fillId="9" borderId="20" xfId="0" applyFont="1" applyFill="1" applyBorder="1" applyAlignment="1">
      <alignment horizontal="center" vertical="center"/>
    </xf>
    <xf numFmtId="3" fontId="0" fillId="0" borderId="0" xfId="0" applyNumberFormat="1" applyFont="1" applyAlignment="1">
      <alignment horizontal="right" vertical="center" wrapText="1"/>
    </xf>
    <xf numFmtId="3" fontId="6" fillId="0" borderId="0" xfId="0" applyNumberFormat="1" applyFont="1" applyAlignment="1">
      <alignment horizontal="right" vertical="center" wrapText="1"/>
    </xf>
    <xf numFmtId="3" fontId="6" fillId="3" borderId="0" xfId="0" applyNumberFormat="1" applyFont="1" applyFill="1" applyAlignment="1">
      <alignment horizontal="right" indent="1"/>
    </xf>
    <xf numFmtId="0" fontId="6" fillId="8" borderId="0" xfId="0" applyFont="1" applyFill="1" applyBorder="1" applyAlignment="1">
      <alignment horizontal="left"/>
    </xf>
    <xf numFmtId="3" fontId="0" fillId="0" borderId="0" xfId="0" applyNumberFormat="1" applyFill="1" applyBorder="1" applyAlignment="1">
      <alignment horizontal="right" inden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37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28" fillId="0" borderId="0" xfId="1" applyFont="1" applyBorder="1" applyAlignment="1" applyProtection="1">
      <alignment horizontal="center" vertical="center" wrapText="1"/>
      <protection hidden="1"/>
    </xf>
    <xf numFmtId="0" fontId="0" fillId="0" borderId="0" xfId="0" applyAlignment="1"/>
    <xf numFmtId="169" fontId="17" fillId="15" borderId="80" xfId="0" applyNumberFormat="1" applyFont="1" applyFill="1" applyBorder="1" applyAlignment="1">
      <alignment vertical="center"/>
    </xf>
    <xf numFmtId="169" fontId="17" fillId="15" borderId="81" xfId="0" applyNumberFormat="1" applyFont="1" applyFill="1" applyBorder="1" applyAlignment="1">
      <alignment vertical="center"/>
    </xf>
    <xf numFmtId="169" fontId="17" fillId="15" borderId="82" xfId="0" applyNumberFormat="1" applyFont="1" applyFill="1" applyBorder="1" applyAlignment="1">
      <alignment vertical="center"/>
    </xf>
    <xf numFmtId="169" fontId="17" fillId="15" borderId="83" xfId="0" applyNumberFormat="1" applyFont="1" applyFill="1" applyBorder="1" applyAlignment="1">
      <alignment vertical="center"/>
    </xf>
    <xf numFmtId="169" fontId="17" fillId="15" borderId="84" xfId="0" applyNumberFormat="1" applyFont="1" applyFill="1" applyBorder="1" applyAlignment="1">
      <alignment vertical="center"/>
    </xf>
    <xf numFmtId="169" fontId="17" fillId="15" borderId="85" xfId="0" applyNumberFormat="1" applyFont="1" applyFill="1" applyBorder="1" applyAlignment="1">
      <alignment vertical="center"/>
    </xf>
    <xf numFmtId="169" fontId="17" fillId="15" borderId="86" xfId="0" applyNumberFormat="1" applyFont="1" applyFill="1" applyBorder="1" applyAlignment="1">
      <alignment vertical="center"/>
    </xf>
    <xf numFmtId="0" fontId="6" fillId="0" borderId="0" xfId="0" applyFont="1" applyAlignment="1">
      <alignment horizontal="left" vertical="center" wrapText="1"/>
    </xf>
    <xf numFmtId="8" fontId="31" fillId="0" borderId="0" xfId="0" applyNumberFormat="1" applyFont="1"/>
    <xf numFmtId="0" fontId="0" fillId="0" borderId="0" xfId="0" applyAlignment="1">
      <alignment horizontal="right" indent="3"/>
    </xf>
    <xf numFmtId="175" fontId="31" fillId="0" borderId="0" xfId="0" applyNumberFormat="1" applyFont="1"/>
    <xf numFmtId="175" fontId="0" fillId="0" borderId="0" xfId="0" applyNumberFormat="1"/>
    <xf numFmtId="3" fontId="16" fillId="0" borderId="1" xfId="0" applyNumberFormat="1" applyFont="1" applyBorder="1" applyAlignment="1">
      <alignment vertical="center"/>
    </xf>
    <xf numFmtId="171" fontId="16" fillId="0" borderId="1" xfId="0" applyNumberFormat="1" applyFont="1" applyBorder="1" applyAlignment="1">
      <alignment horizontal="right" vertical="center"/>
    </xf>
    <xf numFmtId="0" fontId="52" fillId="3" borderId="0" xfId="0" applyFont="1" applyFill="1"/>
    <xf numFmtId="0" fontId="52" fillId="0" borderId="0" xfId="0" applyFont="1" applyAlignment="1">
      <alignment vertical="top" wrapText="1"/>
    </xf>
    <xf numFmtId="0" fontId="60" fillId="9" borderId="20" xfId="0" applyFont="1" applyFill="1" applyBorder="1" applyAlignment="1">
      <alignment horizontal="center" vertical="center"/>
    </xf>
    <xf numFmtId="0" fontId="52" fillId="0" borderId="0" xfId="0" applyFont="1" applyAlignment="1">
      <alignment horizontal="right" indent="3"/>
    </xf>
    <xf numFmtId="0" fontId="52" fillId="0" borderId="1" xfId="0" applyFont="1" applyBorder="1"/>
    <xf numFmtId="168" fontId="1" fillId="0" borderId="0" xfId="0" applyNumberFormat="1" applyFont="1" applyAlignment="1">
      <alignment horizontal="center"/>
    </xf>
    <xf numFmtId="0" fontId="0" fillId="0" borderId="19" xfId="0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52" fillId="0" borderId="19" xfId="0" applyFont="1" applyBorder="1" applyAlignment="1">
      <alignment horizontal="center"/>
    </xf>
    <xf numFmtId="0" fontId="6" fillId="0" borderId="0" xfId="0" applyFont="1" applyAlignment="1">
      <alignment horizontal="left" vertical="center" wrapText="1"/>
    </xf>
    <xf numFmtId="0" fontId="27" fillId="3" borderId="0" xfId="0" applyFont="1" applyFill="1" applyAlignment="1">
      <alignment horizontal="center" vertical="center" wrapText="1"/>
    </xf>
    <xf numFmtId="16" fontId="3" fillId="0" borderId="0" xfId="0" applyNumberFormat="1" applyFont="1" applyAlignment="1">
      <alignment horizontal="center"/>
    </xf>
    <xf numFmtId="9" fontId="1" fillId="0" borderId="0" xfId="4" applyAlignment="1">
      <alignment horizontal="center"/>
    </xf>
    <xf numFmtId="9" fontId="6" fillId="0" borderId="0" xfId="4" applyFont="1" applyAlignment="1">
      <alignment horizontal="center"/>
    </xf>
    <xf numFmtId="168" fontId="6" fillId="0" borderId="0" xfId="0" applyNumberFormat="1" applyFont="1" applyAlignment="1">
      <alignment horizontal="center"/>
    </xf>
    <xf numFmtId="168" fontId="0" fillId="0" borderId="0" xfId="0" applyNumberFormat="1" applyAlignment="1">
      <alignment horizontal="center"/>
    </xf>
    <xf numFmtId="9" fontId="0" fillId="0" borderId="0" xfId="4" applyFont="1" applyAlignment="1">
      <alignment horizontal="center"/>
    </xf>
    <xf numFmtId="16" fontId="3" fillId="0" borderId="19" xfId="0" applyNumberFormat="1" applyFont="1" applyBorder="1" applyAlignment="1">
      <alignment horizontal="center"/>
    </xf>
    <xf numFmtId="0" fontId="26" fillId="0" borderId="0" xfId="0" applyFont="1" applyAlignment="1">
      <alignment vertical="center" wrapText="1"/>
    </xf>
    <xf numFmtId="0" fontId="26" fillId="0" borderId="0" xfId="0" applyFont="1" applyAlignment="1">
      <alignment wrapText="1"/>
    </xf>
    <xf numFmtId="169" fontId="51" fillId="0" borderId="0" xfId="0" applyNumberFormat="1" applyFont="1" applyAlignment="1">
      <alignment vertical="center"/>
    </xf>
    <xf numFmtId="0" fontId="41" fillId="0" borderId="0" xfId="0" applyFont="1" applyAlignment="1">
      <alignment vertical="center" wrapText="1"/>
    </xf>
    <xf numFmtId="0" fontId="61" fillId="0" borderId="0" xfId="0" applyFont="1" applyAlignment="1">
      <alignment vertical="center" wrapText="1"/>
    </xf>
    <xf numFmtId="9" fontId="41" fillId="0" borderId="0" xfId="0" applyNumberFormat="1" applyFont="1" applyAlignment="1">
      <alignment wrapText="1"/>
    </xf>
    <xf numFmtId="171" fontId="3" fillId="0" borderId="0" xfId="0" applyNumberFormat="1" applyFont="1"/>
    <xf numFmtId="9" fontId="41" fillId="0" borderId="0" xfId="0" applyNumberFormat="1" applyFont="1" applyAlignment="1">
      <alignment horizontal="right" wrapText="1" indent="3"/>
    </xf>
    <xf numFmtId="9" fontId="61" fillId="0" borderId="0" xfId="0" applyNumberFormat="1" applyFont="1" applyAlignment="1">
      <alignment horizontal="right" wrapText="1" indent="3"/>
    </xf>
    <xf numFmtId="171" fontId="16" fillId="0" borderId="0" xfId="0" applyNumberFormat="1" applyFont="1" applyAlignment="1">
      <alignment vertical="center"/>
    </xf>
    <xf numFmtId="3" fontId="16" fillId="0" borderId="0" xfId="0" applyNumberFormat="1" applyFont="1" applyAlignment="1">
      <alignment vertical="center"/>
    </xf>
    <xf numFmtId="171" fontId="16" fillId="0" borderId="0" xfId="0" applyNumberFormat="1" applyFont="1" applyAlignment="1">
      <alignment horizontal="right" vertical="center"/>
    </xf>
    <xf numFmtId="3" fontId="16" fillId="0" borderId="0" xfId="0" applyNumberFormat="1" applyFont="1" applyAlignment="1">
      <alignment horizontal="right" vertical="center"/>
    </xf>
    <xf numFmtId="3" fontId="16" fillId="0" borderId="1" xfId="0" applyNumberFormat="1" applyFont="1" applyBorder="1" applyAlignment="1">
      <alignment horizontal="right" vertical="center"/>
    </xf>
    <xf numFmtId="9" fontId="51" fillId="0" borderId="1" xfId="4" applyFont="1" applyBorder="1" applyAlignment="1">
      <alignment horizontal="left" vertical="center"/>
    </xf>
    <xf numFmtId="9" fontId="51" fillId="0" borderId="0" xfId="4" applyFont="1" applyAlignment="1">
      <alignment horizontal="left" vertical="center"/>
    </xf>
    <xf numFmtId="0" fontId="3" fillId="0" borderId="0" xfId="0" applyFont="1" applyAlignment="1">
      <alignment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51" fillId="0" borderId="0" xfId="0" applyFont="1" applyAlignment="1">
      <alignment horizontal="right" indent="2"/>
    </xf>
    <xf numFmtId="0" fontId="6" fillId="0" borderId="0" xfId="0" applyFont="1" applyAlignment="1">
      <alignment horizontal="left" vertical="center" wrapText="1"/>
    </xf>
    <xf numFmtId="0" fontId="0" fillId="0" borderId="0" xfId="0"/>
    <xf numFmtId="165" fontId="0" fillId="0" borderId="0" xfId="0" applyNumberFormat="1" applyAlignment="1">
      <alignment horizontal="center"/>
    </xf>
    <xf numFmtId="174" fontId="0" fillId="0" borderId="0" xfId="0" applyNumberFormat="1"/>
    <xf numFmtId="0" fontId="6" fillId="0" borderId="0" xfId="0" applyFont="1" applyAlignment="1">
      <alignment horizontal="left" vertical="center" wrapText="1"/>
    </xf>
    <xf numFmtId="0" fontId="2" fillId="9" borderId="20" xfId="0" applyFont="1" applyFill="1" applyBorder="1" applyAlignment="1">
      <alignment horizontal="center" vertical="center" wrapText="1"/>
    </xf>
    <xf numFmtId="0" fontId="2" fillId="9" borderId="24" xfId="0" applyFont="1" applyFill="1" applyBorder="1" applyAlignment="1">
      <alignment horizontal="center" vertical="center" wrapText="1"/>
    </xf>
    <xf numFmtId="15" fontId="3" fillId="0" borderId="0" xfId="0" applyNumberFormat="1" applyFont="1" applyAlignment="1">
      <alignment horizontal="center"/>
    </xf>
    <xf numFmtId="0" fontId="2" fillId="9" borderId="2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3" fontId="6" fillId="0" borderId="6" xfId="0" applyNumberFormat="1" applyFont="1" applyFill="1" applyBorder="1" applyAlignment="1">
      <alignment horizontal="right" indent="2"/>
    </xf>
    <xf numFmtId="3" fontId="6" fillId="0" borderId="2" xfId="0" applyNumberFormat="1" applyFont="1" applyFill="1" applyBorder="1" applyAlignment="1">
      <alignment horizontal="right" indent="2"/>
    </xf>
    <xf numFmtId="0" fontId="0" fillId="0" borderId="0" xfId="0" applyFont="1" applyBorder="1"/>
    <xf numFmtId="0" fontId="0" fillId="0" borderId="88" xfId="0" applyFont="1" applyBorder="1" applyAlignment="1">
      <alignment horizontal="right" indent="2"/>
    </xf>
    <xf numFmtId="0" fontId="3" fillId="0" borderId="88" xfId="0" applyFont="1" applyBorder="1" applyAlignment="1">
      <alignment horizontal="right" indent="2"/>
    </xf>
    <xf numFmtId="0" fontId="0" fillId="0" borderId="0" xfId="0" applyAlignment="1">
      <alignment horizontal="left" vertical="top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3" fontId="6" fillId="0" borderId="2" xfId="0" applyNumberFormat="1" applyFont="1" applyFill="1" applyBorder="1" applyAlignment="1">
      <alignment horizontal="right" indent="1"/>
    </xf>
    <xf numFmtId="0" fontId="6" fillId="0" borderId="0" xfId="0" applyFont="1" applyAlignment="1">
      <alignment horizontal="left" vertical="center" wrapText="1"/>
    </xf>
    <xf numFmtId="3" fontId="0" fillId="2" borderId="0" xfId="0" applyNumberFormat="1" applyFont="1" applyFill="1" applyBorder="1" applyAlignment="1">
      <alignment horizontal="right" indent="2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0" fillId="0" borderId="4" xfId="0" applyBorder="1" applyAlignment="1">
      <alignment horizontal="center" vertical="center"/>
    </xf>
    <xf numFmtId="165" fontId="48" fillId="0" borderId="12" xfId="0" applyNumberFormat="1" applyFont="1" applyBorder="1" applyAlignment="1">
      <alignment horizontal="right" indent="1"/>
    </xf>
    <xf numFmtId="165" fontId="48" fillId="0" borderId="4" xfId="0" applyNumberFormat="1" applyFont="1" applyBorder="1" applyAlignment="1">
      <alignment horizontal="right" indent="1"/>
    </xf>
    <xf numFmtId="165" fontId="48" fillId="0" borderId="63" xfId="0" applyNumberFormat="1" applyFont="1" applyBorder="1" applyAlignment="1">
      <alignment horizontal="right" indent="1"/>
    </xf>
    <xf numFmtId="165" fontId="48" fillId="0" borderId="13" xfId="0" applyNumberFormat="1" applyFont="1" applyBorder="1" applyAlignment="1">
      <alignment horizontal="right" indent="1"/>
    </xf>
    <xf numFmtId="165" fontId="48" fillId="0" borderId="66" xfId="0" applyNumberFormat="1" applyFont="1" applyBorder="1" applyAlignment="1">
      <alignment horizontal="right" indent="1"/>
    </xf>
    <xf numFmtId="169" fontId="46" fillId="0" borderId="4" xfId="0" quotePrefix="1" applyNumberFormat="1" applyFont="1" applyBorder="1" applyAlignment="1">
      <alignment horizontal="center" vertical="center"/>
    </xf>
    <xf numFmtId="168" fontId="62" fillId="0" borderId="12" xfId="0" applyNumberFormat="1" applyFont="1" applyBorder="1" applyAlignment="1">
      <alignment horizontal="right" indent="1"/>
    </xf>
    <xf numFmtId="168" fontId="62" fillId="0" borderId="4" xfId="0" applyNumberFormat="1" applyFont="1" applyBorder="1" applyAlignment="1">
      <alignment horizontal="right" indent="1"/>
    </xf>
    <xf numFmtId="168" fontId="62" fillId="0" borderId="66" xfId="0" applyNumberFormat="1" applyFont="1" applyBorder="1" applyAlignment="1">
      <alignment horizontal="right" indent="1"/>
    </xf>
    <xf numFmtId="169" fontId="46" fillId="0" borderId="65" xfId="0" quotePrefix="1" applyNumberFormat="1" applyFont="1" applyBorder="1" applyAlignment="1">
      <alignment horizontal="center" vertical="center"/>
    </xf>
    <xf numFmtId="168" fontId="62" fillId="0" borderId="16" xfId="0" applyNumberFormat="1" applyFont="1" applyBorder="1" applyAlignment="1">
      <alignment horizontal="right" indent="1"/>
    </xf>
    <xf numFmtId="168" fontId="62" fillId="0" borderId="1" xfId="0" applyNumberFormat="1" applyFont="1" applyBorder="1" applyAlignment="1">
      <alignment horizontal="right" indent="1"/>
    </xf>
    <xf numFmtId="168" fontId="62" fillId="0" borderId="68" xfId="0" applyNumberFormat="1" applyFont="1" applyBorder="1" applyAlignment="1">
      <alignment horizontal="right" indent="1"/>
    </xf>
    <xf numFmtId="0" fontId="6" fillId="0" borderId="0" xfId="0" applyFont="1" applyAlignment="1">
      <alignment horizontal="left" vertical="center" wrapText="1"/>
    </xf>
    <xf numFmtId="0" fontId="0" fillId="0" borderId="2" xfId="0" applyFont="1" applyBorder="1" applyAlignment="1">
      <alignment horizontal="right" indent="2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20" fillId="9" borderId="47" xfId="0" applyFont="1" applyFill="1" applyBorder="1" applyAlignment="1">
      <alignment horizontal="center" vertical="center"/>
    </xf>
    <xf numFmtId="0" fontId="20" fillId="9" borderId="20" xfId="0" applyFont="1" applyFill="1" applyBorder="1" applyAlignment="1">
      <alignment horizontal="center" vertical="center"/>
    </xf>
    <xf numFmtId="0" fontId="19" fillId="9" borderId="29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166" fontId="9" fillId="4" borderId="0" xfId="0" applyNumberFormat="1" applyFont="1" applyFill="1" applyBorder="1" applyAlignment="1">
      <alignment horizontal="center"/>
    </xf>
    <xf numFmtId="0" fontId="28" fillId="0" borderId="0" xfId="1" applyFont="1" applyBorder="1" applyAlignment="1" applyProtection="1">
      <alignment horizontal="center" wrapText="1"/>
      <protection hidden="1"/>
    </xf>
    <xf numFmtId="0" fontId="44" fillId="9" borderId="24" xfId="0" applyFont="1" applyFill="1" applyBorder="1" applyAlignment="1">
      <alignment horizontal="center" vertical="center" wrapText="1"/>
    </xf>
    <xf numFmtId="0" fontId="44" fillId="9" borderId="31" xfId="0" applyFont="1" applyFill="1" applyBorder="1" applyAlignment="1">
      <alignment horizontal="center" vertical="center" wrapText="1"/>
    </xf>
    <xf numFmtId="0" fontId="2" fillId="9" borderId="21" xfId="0" applyFont="1" applyFill="1" applyBorder="1" applyAlignment="1">
      <alignment horizontal="center" vertical="center"/>
    </xf>
    <xf numFmtId="0" fontId="2" fillId="9" borderId="59" xfId="0" applyFont="1" applyFill="1" applyBorder="1" applyAlignment="1">
      <alignment horizontal="center" vertical="center"/>
    </xf>
    <xf numFmtId="0" fontId="2" fillId="9" borderId="22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top" wrapText="1"/>
    </xf>
    <xf numFmtId="0" fontId="44" fillId="9" borderId="0" xfId="0" applyFont="1" applyFill="1" applyBorder="1" applyAlignment="1">
      <alignment horizontal="center" vertical="center" wrapText="1"/>
    </xf>
    <xf numFmtId="0" fontId="2" fillId="9" borderId="26" xfId="0" applyFont="1" applyFill="1" applyBorder="1" applyAlignment="1">
      <alignment horizontal="center" vertical="center" wrapText="1"/>
    </xf>
    <xf numFmtId="0" fontId="2" fillId="9" borderId="27" xfId="0" applyFont="1" applyFill="1" applyBorder="1" applyAlignment="1">
      <alignment horizontal="center" vertical="center" wrapText="1"/>
    </xf>
    <xf numFmtId="0" fontId="2" fillId="9" borderId="26" xfId="0" applyFont="1" applyFill="1" applyBorder="1" applyAlignment="1">
      <alignment horizontal="center" vertical="center"/>
    </xf>
    <xf numFmtId="0" fontId="2" fillId="9" borderId="27" xfId="0" applyFont="1" applyFill="1" applyBorder="1" applyAlignment="1">
      <alignment horizontal="center" vertical="center"/>
    </xf>
    <xf numFmtId="0" fontId="2" fillId="9" borderId="20" xfId="0" applyFont="1" applyFill="1" applyBorder="1" applyAlignment="1">
      <alignment horizontal="center" vertical="center"/>
    </xf>
    <xf numFmtId="0" fontId="44" fillId="9" borderId="3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left" vertical="center" wrapText="1"/>
    </xf>
    <xf numFmtId="0" fontId="44" fillId="9" borderId="25" xfId="0" applyFont="1" applyFill="1" applyBorder="1" applyAlignment="1">
      <alignment horizontal="center" vertical="center" wrapText="1"/>
    </xf>
    <xf numFmtId="0" fontId="2" fillId="9" borderId="24" xfId="0" applyFont="1" applyFill="1" applyBorder="1" applyAlignment="1">
      <alignment horizontal="center" vertical="center"/>
    </xf>
    <xf numFmtId="0" fontId="2" fillId="9" borderId="31" xfId="0" applyFont="1" applyFill="1" applyBorder="1" applyAlignment="1">
      <alignment horizontal="center" vertical="center"/>
    </xf>
    <xf numFmtId="0" fontId="2" fillId="9" borderId="25" xfId="0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28" fillId="0" borderId="0" xfId="1" applyFont="1" applyAlignment="1" applyProtection="1">
      <alignment horizontal="center" wrapText="1"/>
      <protection hidden="1"/>
    </xf>
    <xf numFmtId="0" fontId="28" fillId="0" borderId="0" xfId="0" applyFont="1" applyAlignment="1">
      <alignment horizontal="center" vertical="center"/>
    </xf>
    <xf numFmtId="0" fontId="58" fillId="9" borderId="3" xfId="0" applyFont="1" applyFill="1" applyBorder="1" applyAlignment="1">
      <alignment horizontal="center" vertical="center" wrapText="1"/>
    </xf>
    <xf numFmtId="0" fontId="58" fillId="9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top" wrapText="1"/>
    </xf>
    <xf numFmtId="0" fontId="39" fillId="0" borderId="0" xfId="0" applyFont="1" applyAlignment="1">
      <alignment horizontal="center" vertical="center" wrapText="1"/>
    </xf>
    <xf numFmtId="0" fontId="2" fillId="9" borderId="93" xfId="0" applyFont="1" applyFill="1" applyBorder="1" applyAlignment="1">
      <alignment horizontal="center" vertical="center"/>
    </xf>
    <xf numFmtId="0" fontId="2" fillId="9" borderId="94" xfId="0" applyFont="1" applyFill="1" applyBorder="1" applyAlignment="1">
      <alignment horizontal="center" vertical="center"/>
    </xf>
    <xf numFmtId="0" fontId="20" fillId="9" borderId="54" xfId="0" applyFont="1" applyFill="1" applyBorder="1" applyAlignment="1">
      <alignment horizontal="center" vertical="center"/>
    </xf>
    <xf numFmtId="0" fontId="20" fillId="9" borderId="31" xfId="0" applyFont="1" applyFill="1" applyBorder="1" applyAlignment="1">
      <alignment horizontal="center" vertical="center"/>
    </xf>
    <xf numFmtId="0" fontId="20" fillId="9" borderId="25" xfId="0" applyFont="1" applyFill="1" applyBorder="1" applyAlignment="1">
      <alignment horizontal="center" vertical="center"/>
    </xf>
    <xf numFmtId="0" fontId="20" fillId="9" borderId="24" xfId="0" applyFont="1" applyFill="1" applyBorder="1" applyAlignment="1">
      <alignment horizontal="center" vertical="center"/>
    </xf>
    <xf numFmtId="0" fontId="20" fillId="9" borderId="58" xfId="0" applyFont="1" applyFill="1" applyBorder="1" applyAlignment="1">
      <alignment horizontal="center" vertical="center"/>
    </xf>
    <xf numFmtId="0" fontId="37" fillId="0" borderId="0" xfId="0" applyFont="1" applyAlignment="1">
      <alignment horizontal="center" vertical="center" wrapText="1"/>
    </xf>
    <xf numFmtId="0" fontId="2" fillId="9" borderId="53" xfId="0" applyFont="1" applyFill="1" applyBorder="1" applyAlignment="1">
      <alignment horizontal="center" vertical="center" wrapText="1"/>
    </xf>
    <xf numFmtId="0" fontId="2" fillId="9" borderId="55" xfId="0" applyFont="1" applyFill="1" applyBorder="1" applyAlignment="1">
      <alignment horizontal="center" vertical="center" wrapText="1"/>
    </xf>
    <xf numFmtId="0" fontId="2" fillId="9" borderId="0" xfId="0" applyFont="1" applyFill="1" applyBorder="1" applyAlignment="1">
      <alignment horizontal="center" vertical="center" wrapText="1"/>
    </xf>
    <xf numFmtId="0" fontId="2" fillId="9" borderId="56" xfId="0" applyFont="1" applyFill="1" applyBorder="1" applyAlignment="1">
      <alignment horizontal="center" vertical="center" wrapText="1"/>
    </xf>
    <xf numFmtId="0" fontId="2" fillId="9" borderId="54" xfId="0" applyFont="1" applyFill="1" applyBorder="1" applyAlignment="1">
      <alignment horizontal="center" vertical="center" wrapText="1"/>
    </xf>
    <xf numFmtId="0" fontId="2" fillId="9" borderId="31" xfId="0" applyFont="1" applyFill="1" applyBorder="1" applyAlignment="1">
      <alignment horizontal="center" vertical="center" wrapText="1"/>
    </xf>
    <xf numFmtId="0" fontId="2" fillId="9" borderId="58" xfId="0" applyFont="1" applyFill="1" applyBorder="1" applyAlignment="1">
      <alignment horizontal="center" vertical="center" wrapText="1"/>
    </xf>
    <xf numFmtId="0" fontId="2" fillId="9" borderId="57" xfId="0" applyFont="1" applyFill="1" applyBorder="1" applyAlignment="1">
      <alignment horizontal="center" vertical="center" wrapText="1"/>
    </xf>
    <xf numFmtId="0" fontId="2" fillId="9" borderId="87" xfId="0" applyFont="1" applyFill="1" applyBorder="1" applyAlignment="1">
      <alignment horizontal="center" vertical="center" wrapText="1"/>
    </xf>
    <xf numFmtId="0" fontId="2" fillId="9" borderId="89" xfId="0" applyFont="1" applyFill="1" applyBorder="1" applyAlignment="1">
      <alignment horizontal="center" vertical="center" wrapText="1"/>
    </xf>
    <xf numFmtId="167" fontId="19" fillId="9" borderId="28" xfId="0" quotePrefix="1" applyNumberFormat="1" applyFont="1" applyFill="1" applyBorder="1" applyAlignment="1">
      <alignment horizontal="center" vertical="center" wrapText="1"/>
    </xf>
    <xf numFmtId="167" fontId="19" fillId="9" borderId="7" xfId="0" quotePrefix="1" applyNumberFormat="1" applyFont="1" applyFill="1" applyBorder="1" applyAlignment="1">
      <alignment horizontal="center" vertical="center" wrapText="1"/>
    </xf>
    <xf numFmtId="167" fontId="19" fillId="9" borderId="30" xfId="0" quotePrefix="1" applyNumberFormat="1" applyFont="1" applyFill="1" applyBorder="1" applyAlignment="1">
      <alignment horizontal="center" vertical="center" wrapText="1"/>
    </xf>
    <xf numFmtId="0" fontId="2" fillId="9" borderId="90" xfId="0" applyFont="1" applyFill="1" applyBorder="1" applyAlignment="1">
      <alignment horizontal="center" vertical="center"/>
    </xf>
    <xf numFmtId="0" fontId="2" fillId="9" borderId="91" xfId="0" applyFont="1" applyFill="1" applyBorder="1" applyAlignment="1">
      <alignment horizontal="center" vertical="center"/>
    </xf>
    <xf numFmtId="0" fontId="2" fillId="9" borderId="92" xfId="0" applyFont="1" applyFill="1" applyBorder="1" applyAlignment="1">
      <alignment horizontal="center" vertical="center"/>
    </xf>
    <xf numFmtId="0" fontId="2" fillId="9" borderId="54" xfId="0" applyFont="1" applyFill="1" applyBorder="1" applyAlignment="1">
      <alignment horizontal="center" vertical="center"/>
    </xf>
    <xf numFmtId="0" fontId="2" fillId="9" borderId="58" xfId="0" applyFont="1" applyFill="1" applyBorder="1" applyAlignment="1">
      <alignment horizontal="center" vertical="center"/>
    </xf>
    <xf numFmtId="0" fontId="19" fillId="9" borderId="9" xfId="0" applyFont="1" applyFill="1" applyBorder="1" applyAlignment="1">
      <alignment horizontal="center" vertical="center"/>
    </xf>
    <xf numFmtId="0" fontId="19" fillId="9" borderId="11" xfId="0" applyFont="1" applyFill="1" applyBorder="1" applyAlignment="1">
      <alignment horizontal="center" vertical="center"/>
    </xf>
    <xf numFmtId="0" fontId="2" fillId="9" borderId="23" xfId="0" applyFont="1" applyFill="1" applyBorder="1" applyAlignment="1">
      <alignment horizontal="center" vertical="center" wrapText="1"/>
    </xf>
    <xf numFmtId="0" fontId="2" fillId="9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3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22" fontId="0" fillId="0" borderId="0" xfId="0" applyNumberFormat="1" applyAlignment="1">
      <alignment horizontal="center"/>
    </xf>
    <xf numFmtId="1" fontId="55" fillId="14" borderId="9" xfId="5" applyNumberFormat="1" applyFont="1" applyFill="1" applyBorder="1" applyAlignment="1">
      <alignment horizontal="center" vertical="center"/>
    </xf>
    <xf numFmtId="1" fontId="55" fillId="14" borderId="10" xfId="5" applyNumberFormat="1" applyFont="1" applyFill="1" applyBorder="1" applyAlignment="1">
      <alignment horizontal="center" vertical="center"/>
    </xf>
    <xf numFmtId="1" fontId="55" fillId="14" borderId="11" xfId="5" applyNumberFormat="1" applyFont="1" applyFill="1" applyBorder="1" applyAlignment="1">
      <alignment horizontal="center" vertical="center"/>
    </xf>
    <xf numFmtId="0" fontId="53" fillId="0" borderId="0" xfId="0" applyFont="1" applyAlignment="1">
      <alignment horizontal="center" wrapText="1"/>
    </xf>
    <xf numFmtId="167" fontId="54" fillId="14" borderId="69" xfId="0" quotePrefix="1" applyNumberFormat="1" applyFont="1" applyFill="1" applyBorder="1" applyAlignment="1">
      <alignment horizontal="center" vertical="center" wrapText="1"/>
    </xf>
    <xf numFmtId="167" fontId="54" fillId="14" borderId="71" xfId="0" quotePrefix="1" applyNumberFormat="1" applyFont="1" applyFill="1" applyBorder="1" applyAlignment="1">
      <alignment horizontal="center" vertical="center" wrapText="1"/>
    </xf>
    <xf numFmtId="167" fontId="54" fillId="14" borderId="72" xfId="0" quotePrefix="1" applyNumberFormat="1" applyFont="1" applyFill="1" applyBorder="1" applyAlignment="1">
      <alignment horizontal="center" vertical="center" wrapText="1"/>
    </xf>
    <xf numFmtId="167" fontId="55" fillId="14" borderId="8" xfId="5" applyNumberFormat="1" applyFont="1" applyFill="1" applyBorder="1" applyAlignment="1">
      <alignment horizontal="center" vertical="center"/>
    </xf>
    <xf numFmtId="167" fontId="55" fillId="14" borderId="79" xfId="5" applyNumberFormat="1" applyFont="1" applyFill="1" applyBorder="1" applyAlignment="1">
      <alignment horizontal="center" vertical="center"/>
    </xf>
    <xf numFmtId="167" fontId="46" fillId="0" borderId="4" xfId="0" applyNumberFormat="1" applyFont="1" applyBorder="1" applyAlignment="1">
      <alignment horizontal="left"/>
    </xf>
    <xf numFmtId="22" fontId="0" fillId="0" borderId="1" xfId="0" applyNumberFormat="1" applyBorder="1" applyAlignment="1">
      <alignment horizontal="center"/>
    </xf>
    <xf numFmtId="167" fontId="55" fillId="14" borderId="95" xfId="5" applyNumberFormat="1" applyFont="1" applyFill="1" applyBorder="1" applyAlignment="1">
      <alignment horizontal="center" vertical="center"/>
    </xf>
    <xf numFmtId="167" fontId="55" fillId="14" borderId="96" xfId="5" applyNumberFormat="1" applyFont="1" applyFill="1" applyBorder="1" applyAlignment="1">
      <alignment horizontal="center" vertical="center"/>
    </xf>
    <xf numFmtId="1" fontId="55" fillId="14" borderId="76" xfId="5" applyNumberFormat="1" applyFont="1" applyFill="1" applyBorder="1" applyAlignment="1">
      <alignment horizontal="center" vertical="center"/>
    </xf>
    <xf numFmtId="0" fontId="58" fillId="9" borderId="24" xfId="0" applyFont="1" applyFill="1" applyBorder="1" applyAlignment="1">
      <alignment horizontal="center" vertical="center" wrapText="1"/>
    </xf>
    <xf numFmtId="0" fontId="58" fillId="9" borderId="31" xfId="0" applyFont="1" applyFill="1" applyBorder="1" applyAlignment="1">
      <alignment horizontal="center" vertical="center" wrapText="1"/>
    </xf>
    <xf numFmtId="0" fontId="56" fillId="0" borderId="0" xfId="1" applyFont="1" applyBorder="1" applyAlignment="1" applyProtection="1">
      <alignment horizontal="center" wrapText="1"/>
      <protection hidden="1"/>
    </xf>
    <xf numFmtId="0" fontId="2" fillId="9" borderId="24" xfId="0" applyFont="1" applyFill="1" applyBorder="1" applyAlignment="1">
      <alignment horizontal="center" vertical="center" wrapText="1"/>
    </xf>
    <xf numFmtId="0" fontId="2" fillId="9" borderId="25" xfId="0" applyFont="1" applyFill="1" applyBorder="1" applyAlignment="1">
      <alignment horizontal="center" vertical="center" wrapText="1"/>
    </xf>
    <xf numFmtId="0" fontId="2" fillId="9" borderId="21" xfId="0" applyFont="1" applyFill="1" applyBorder="1" applyAlignment="1">
      <alignment horizontal="center" vertical="center" wrapText="1"/>
    </xf>
    <xf numFmtId="0" fontId="2" fillId="9" borderId="59" xfId="0" applyFont="1" applyFill="1" applyBorder="1" applyAlignment="1">
      <alignment horizontal="center" vertical="center" wrapText="1"/>
    </xf>
    <xf numFmtId="0" fontId="2" fillId="9" borderId="22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0" fontId="12" fillId="0" borderId="38" xfId="0" applyFont="1" applyBorder="1" applyAlignment="1">
      <alignment horizontal="left" vertical="center" wrapText="1"/>
    </xf>
    <xf numFmtId="0" fontId="3" fillId="0" borderId="77" xfId="0" applyFont="1" applyFill="1" applyBorder="1" applyAlignment="1">
      <alignment horizontal="left" vertical="center"/>
    </xf>
    <xf numFmtId="169" fontId="16" fillId="0" borderId="0" xfId="0" applyNumberFormat="1" applyFont="1" applyBorder="1" applyAlignment="1">
      <alignment horizontal="right" vertical="center" indent="2"/>
    </xf>
    <xf numFmtId="0" fontId="2" fillId="9" borderId="20" xfId="0" applyFont="1" applyFill="1" applyBorder="1" applyAlignment="1">
      <alignment horizontal="center" vertical="center" wrapText="1"/>
    </xf>
    <xf numFmtId="0" fontId="3" fillId="0" borderId="33" xfId="0" applyFont="1" applyFill="1" applyBorder="1" applyAlignment="1">
      <alignment horizontal="left" vertical="center"/>
    </xf>
    <xf numFmtId="0" fontId="3" fillId="0" borderId="33" xfId="0" applyFont="1" applyFill="1" applyBorder="1" applyAlignment="1">
      <alignment horizontal="left" vertical="center" wrapText="1"/>
    </xf>
    <xf numFmtId="0" fontId="28" fillId="0" borderId="0" xfId="1" applyFont="1" applyBorder="1" applyAlignment="1" applyProtection="1">
      <alignment horizontal="center" vertical="center" wrapText="1"/>
      <protection hidden="1"/>
    </xf>
    <xf numFmtId="0" fontId="40" fillId="9" borderId="45" xfId="0" applyFont="1" applyFill="1" applyBorder="1" applyAlignment="1">
      <alignment horizontal="center" vertical="center" wrapText="1"/>
    </xf>
    <xf numFmtId="0" fontId="40" fillId="9" borderId="42" xfId="0" applyFont="1" applyFill="1" applyBorder="1" applyAlignment="1">
      <alignment horizontal="center" vertical="center" wrapText="1"/>
    </xf>
    <xf numFmtId="0" fontId="40" fillId="9" borderId="41" xfId="0" applyFont="1" applyFill="1" applyBorder="1" applyAlignment="1">
      <alignment horizontal="center" vertical="center" wrapText="1"/>
    </xf>
    <xf numFmtId="0" fontId="40" fillId="9" borderId="4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2" fillId="9" borderId="37" xfId="0" applyFont="1" applyFill="1" applyBorder="1" applyAlignment="1">
      <alignment horizontal="center" vertical="center" wrapText="1"/>
    </xf>
    <xf numFmtId="0" fontId="2" fillId="9" borderId="38" xfId="0" applyFont="1" applyFill="1" applyBorder="1" applyAlignment="1">
      <alignment horizontal="center" vertical="center" wrapText="1"/>
    </xf>
    <xf numFmtId="0" fontId="37" fillId="0" borderId="0" xfId="0" applyFont="1" applyFill="1" applyAlignment="1">
      <alignment horizontal="center" vertical="center" wrapText="1"/>
    </xf>
    <xf numFmtId="0" fontId="2" fillId="9" borderId="45" xfId="0" applyFont="1" applyFill="1" applyBorder="1" applyAlignment="1">
      <alignment horizontal="center" wrapText="1"/>
    </xf>
    <xf numFmtId="0" fontId="2" fillId="9" borderId="42" xfId="0" applyFont="1" applyFill="1" applyBorder="1" applyAlignment="1">
      <alignment horizontal="center" wrapText="1"/>
    </xf>
    <xf numFmtId="0" fontId="2" fillId="9" borderId="41" xfId="0" applyFont="1" applyFill="1" applyBorder="1" applyAlignment="1">
      <alignment horizontal="center" wrapText="1"/>
    </xf>
    <xf numFmtId="0" fontId="40" fillId="9" borderId="46" xfId="0" applyFont="1" applyFill="1" applyBorder="1" applyAlignment="1">
      <alignment horizontal="center" vertical="center" wrapText="1"/>
    </xf>
    <xf numFmtId="3" fontId="24" fillId="9" borderId="48" xfId="0" applyNumberFormat="1" applyFont="1" applyFill="1" applyBorder="1" applyAlignment="1">
      <alignment horizontal="center" vertical="center" wrapText="1"/>
    </xf>
    <xf numFmtId="3" fontId="24" fillId="9" borderId="36" xfId="0" applyNumberFormat="1" applyFont="1" applyFill="1" applyBorder="1" applyAlignment="1">
      <alignment horizontal="center" vertical="center" wrapText="1"/>
    </xf>
    <xf numFmtId="3" fontId="24" fillId="9" borderId="49" xfId="0" applyNumberFormat="1" applyFont="1" applyFill="1" applyBorder="1" applyAlignment="1">
      <alignment horizontal="center" vertical="center" wrapText="1"/>
    </xf>
    <xf numFmtId="0" fontId="2" fillId="9" borderId="34" xfId="0" applyFont="1" applyFill="1" applyBorder="1" applyAlignment="1">
      <alignment horizontal="center" vertical="center" wrapText="1"/>
    </xf>
    <xf numFmtId="0" fontId="2" fillId="9" borderId="35" xfId="0" applyFont="1" applyFill="1" applyBorder="1" applyAlignment="1">
      <alignment horizontal="center" vertical="center" wrapText="1"/>
    </xf>
    <xf numFmtId="0" fontId="3" fillId="0" borderId="32" xfId="0" applyFont="1" applyFill="1" applyBorder="1" applyAlignment="1">
      <alignment horizontal="left" vertical="center" wrapText="1"/>
    </xf>
    <xf numFmtId="0" fontId="12" fillId="0" borderId="0" xfId="0" applyFont="1" applyAlignment="1">
      <alignment horizontal="left" wrapText="1"/>
    </xf>
    <xf numFmtId="0" fontId="2" fillId="9" borderId="48" xfId="0" applyFont="1" applyFill="1" applyBorder="1" applyAlignment="1">
      <alignment horizontal="center" wrapText="1"/>
    </xf>
    <xf numFmtId="0" fontId="2" fillId="9" borderId="36" xfId="0" applyFont="1" applyFill="1" applyBorder="1" applyAlignment="1">
      <alignment horizontal="center" wrapText="1"/>
    </xf>
    <xf numFmtId="173" fontId="24" fillId="9" borderId="48" xfId="8" applyNumberFormat="1" applyFont="1" applyFill="1" applyBorder="1" applyAlignment="1">
      <alignment horizontal="center" vertical="center" wrapText="1"/>
    </xf>
    <xf numFmtId="173" fontId="24" fillId="9" borderId="36" xfId="8" applyNumberFormat="1" applyFont="1" applyFill="1" applyBorder="1" applyAlignment="1">
      <alignment horizontal="center" vertical="center" wrapText="1"/>
    </xf>
    <xf numFmtId="0" fontId="2" fillId="9" borderId="48" xfId="0" applyFont="1" applyFill="1" applyBorder="1" applyAlignment="1">
      <alignment horizontal="center" vertical="center" wrapText="1"/>
    </xf>
    <xf numFmtId="0" fontId="2" fillId="9" borderId="36" xfId="0" applyFont="1" applyFill="1" applyBorder="1" applyAlignment="1">
      <alignment horizontal="center" vertical="center" wrapText="1"/>
    </xf>
    <xf numFmtId="0" fontId="28" fillId="0" borderId="0" xfId="1" applyFont="1" applyBorder="1" applyAlignment="1" applyProtection="1">
      <alignment horizontal="left" wrapText="1" indent="77"/>
      <protection hidden="1"/>
    </xf>
    <xf numFmtId="0" fontId="27" fillId="9" borderId="0" xfId="0" applyFont="1" applyFill="1" applyBorder="1" applyAlignment="1">
      <alignment horizontal="center" vertical="center" wrapText="1"/>
    </xf>
    <xf numFmtId="0" fontId="12" fillId="3" borderId="0" xfId="0" applyFont="1" applyFill="1" applyBorder="1" applyAlignment="1">
      <alignment horizontal="left" vertical="center" wrapText="1"/>
    </xf>
  </cellXfs>
  <cellStyles count="9">
    <cellStyle name="Hiperligação" xfId="3" builtinId="8"/>
    <cellStyle name="Hiperligação 2" xfId="6" xr:uid="{00000000-0005-0000-0000-000001000000}"/>
    <cellStyle name="Normal" xfId="0" builtinId="0"/>
    <cellStyle name="Normal 2" xfId="1" xr:uid="{00000000-0005-0000-0000-000003000000}"/>
    <cellStyle name="Normal 3" xfId="2" xr:uid="{00000000-0005-0000-0000-000004000000}"/>
    <cellStyle name="Normal 3 2" xfId="7" xr:uid="{00000000-0005-0000-0000-000005000000}"/>
    <cellStyle name="Normal_PRINCIP" xfId="5" xr:uid="{00000000-0005-0000-0000-000006000000}"/>
    <cellStyle name="Percentagem" xfId="4" builtinId="5"/>
    <cellStyle name="Vírgula" xfId="8" builtinId="3"/>
  </cellStyles>
  <dxfs count="33">
    <dxf>
      <fill>
        <patternFill>
          <bgColor rgb="FFE6B8B7"/>
        </patternFill>
      </fill>
    </dxf>
    <dxf>
      <fill>
        <patternFill>
          <bgColor rgb="FFFBFB97"/>
        </patternFill>
      </fill>
    </dxf>
    <dxf>
      <fill>
        <patternFill>
          <bgColor rgb="FFC4D79B"/>
        </patternFill>
      </fill>
    </dxf>
    <dxf>
      <fill>
        <patternFill>
          <bgColor rgb="FFE6B8B7"/>
        </patternFill>
      </fill>
    </dxf>
    <dxf>
      <fill>
        <patternFill>
          <bgColor rgb="FFFBFB97"/>
        </patternFill>
      </fill>
    </dxf>
    <dxf>
      <fill>
        <patternFill>
          <bgColor rgb="FFC4D79B"/>
        </patternFill>
      </fill>
    </dxf>
    <dxf>
      <fill>
        <patternFill>
          <bgColor rgb="FFC4D79B"/>
        </patternFill>
      </fill>
    </dxf>
    <dxf>
      <fill>
        <patternFill>
          <bgColor theme="5" tint="0.59996337778862885"/>
        </patternFill>
      </fill>
    </dxf>
    <dxf>
      <fill>
        <patternFill>
          <bgColor rgb="FFC4D79B"/>
        </patternFill>
      </fill>
    </dxf>
    <dxf>
      <fill>
        <patternFill>
          <bgColor rgb="FFFBFB97"/>
        </patternFill>
      </fill>
    </dxf>
    <dxf>
      <fill>
        <patternFill>
          <bgColor rgb="FFE6B8B7"/>
        </patternFill>
      </fill>
    </dxf>
    <dxf>
      <fill>
        <patternFill>
          <bgColor rgb="FFFBFB97"/>
        </patternFill>
      </fill>
    </dxf>
    <dxf>
      <fill>
        <patternFill>
          <bgColor rgb="FFC4D79B"/>
        </patternFill>
      </fill>
    </dxf>
    <dxf>
      <fill>
        <patternFill>
          <bgColor rgb="FFE6B8B7"/>
        </patternFill>
      </fill>
    </dxf>
    <dxf>
      <fill>
        <patternFill>
          <bgColor rgb="FFFBFB97"/>
        </patternFill>
      </fill>
    </dxf>
    <dxf>
      <fill>
        <patternFill>
          <bgColor rgb="FFC4D79B"/>
        </patternFill>
      </fill>
    </dxf>
    <dxf>
      <fill>
        <patternFill>
          <bgColor rgb="FFE6B8B7"/>
        </patternFill>
      </fill>
    </dxf>
    <dxf>
      <fill>
        <patternFill>
          <bgColor rgb="FFFBFB97"/>
        </patternFill>
      </fill>
    </dxf>
    <dxf>
      <fill>
        <patternFill>
          <bgColor rgb="FFC4D79B"/>
        </patternFill>
      </fill>
    </dxf>
    <dxf>
      <fill>
        <patternFill>
          <bgColor rgb="FFE6B8B7"/>
        </patternFill>
      </fill>
    </dxf>
    <dxf>
      <fill>
        <patternFill>
          <bgColor rgb="FFFBFB97"/>
        </patternFill>
      </fill>
    </dxf>
    <dxf>
      <fill>
        <patternFill>
          <bgColor rgb="FFC4D79B"/>
        </patternFill>
      </fill>
    </dxf>
    <dxf>
      <fill>
        <patternFill>
          <bgColor rgb="FFE6B8B7"/>
        </patternFill>
      </fill>
    </dxf>
    <dxf>
      <fill>
        <patternFill>
          <bgColor rgb="FFFBFB97"/>
        </patternFill>
      </fill>
    </dxf>
    <dxf>
      <fill>
        <patternFill>
          <bgColor rgb="FFC4D79B"/>
        </patternFill>
      </fill>
    </dxf>
    <dxf>
      <fill>
        <patternFill>
          <bgColor rgb="FFE6B8B7"/>
        </patternFill>
      </fill>
    </dxf>
    <dxf>
      <fill>
        <patternFill>
          <bgColor rgb="FFFBFB97"/>
        </patternFill>
      </fill>
    </dxf>
    <dxf>
      <fill>
        <patternFill>
          <bgColor rgb="FFC4D79B"/>
        </patternFill>
      </fill>
    </dxf>
    <dxf>
      <fill>
        <patternFill>
          <bgColor rgb="FFE6B8B7"/>
        </patternFill>
      </fill>
    </dxf>
    <dxf>
      <fill>
        <patternFill>
          <bgColor rgb="FFFBFB97"/>
        </patternFill>
      </fill>
    </dxf>
    <dxf>
      <fill>
        <patternFill>
          <bgColor rgb="FFE6B8B7"/>
        </patternFill>
      </fill>
    </dxf>
    <dxf>
      <fill>
        <patternFill>
          <bgColor rgb="FFFBFB97"/>
        </patternFill>
      </fill>
    </dxf>
    <dxf>
      <fill>
        <patternFill>
          <bgColor rgb="FFC4D79B"/>
        </patternFill>
      </fill>
    </dxf>
  </dxfs>
  <tableStyles count="0" defaultTableStyle="TableStyleMedium2" defaultPivotStyle="PivotStyleLight16"/>
  <colors>
    <mruColors>
      <color rgb="FF1F497D"/>
      <color rgb="FFFBFB97"/>
      <color rgb="FF3A8640"/>
      <color rgb="FFC4D79B"/>
      <color rgb="FFE6B8B7"/>
      <color rgb="FFFFE285"/>
      <color rgb="FFC0504D"/>
      <color rgb="FFFFDB69"/>
      <color rgb="FFEEECE1"/>
      <color rgb="FF70AD4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PT"/>
              <a:t>Gráfico 1. Indicador de Atividade Económica</a:t>
            </a:r>
          </a:p>
        </c:rich>
      </c:tx>
      <c:layout>
        <c:manualLayout>
          <c:xMode val="edge"/>
          <c:yMode val="edge"/>
          <c:x val="0.27410319444444442"/>
          <c:y val="1.071428872730279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plotArea>
      <c:layout>
        <c:manualLayout>
          <c:layoutTarget val="inner"/>
          <c:xMode val="edge"/>
          <c:yMode val="edge"/>
          <c:x val="6.5500000000000003E-2"/>
          <c:y val="7.1025214264725717E-2"/>
          <c:w val="0.92391666666666683"/>
          <c:h val="0.70762892858597581"/>
        </c:manualLayout>
      </c:layout>
      <c:lineChart>
        <c:grouping val="standard"/>
        <c:varyColors val="0"/>
        <c:ser>
          <c:idx val="0"/>
          <c:order val="0"/>
          <c:tx>
            <c:strRef>
              <c:f>'Indicadores Semanais'!$Z$6</c:f>
              <c:strCache>
                <c:ptCount val="1"/>
                <c:pt idx="0">
                  <c:v>DEI</c:v>
                </c:pt>
              </c:strCache>
            </c:strRef>
          </c:tx>
          <c:spPr>
            <a:ln w="6350" cap="rnd">
              <a:solidFill>
                <a:srgbClr val="1F497D"/>
              </a:solidFill>
              <a:round/>
            </a:ln>
            <a:effectLst/>
          </c:spPr>
          <c:marker>
            <c:symbol val="none"/>
          </c:marker>
          <c:cat>
            <c:strRef>
              <c:f>'Indicadores Semanais'!$Y$9:$Y$628</c:f>
              <c:strCache>
                <c:ptCount val="620"/>
                <c:pt idx="0">
                  <c:v>01-01-2020</c:v>
                </c:pt>
                <c:pt idx="31">
                  <c:v>01-02-2020</c:v>
                </c:pt>
                <c:pt idx="59">
                  <c:v>01-03-2020</c:v>
                </c:pt>
                <c:pt idx="90">
                  <c:v>01-04-2020</c:v>
                </c:pt>
                <c:pt idx="120">
                  <c:v>01-05-2020</c:v>
                </c:pt>
                <c:pt idx="151">
                  <c:v>01-06-2020</c:v>
                </c:pt>
                <c:pt idx="181">
                  <c:v>01-07-2020</c:v>
                </c:pt>
                <c:pt idx="212">
                  <c:v>01-08-2020</c:v>
                </c:pt>
                <c:pt idx="243">
                  <c:v>01-09-2020</c:v>
                </c:pt>
                <c:pt idx="273">
                  <c:v>01-10-2020</c:v>
                </c:pt>
                <c:pt idx="304">
                  <c:v>01-11-2020</c:v>
                </c:pt>
                <c:pt idx="334">
                  <c:v>01-12-2020</c:v>
                </c:pt>
                <c:pt idx="365">
                  <c:v>01-01-2021</c:v>
                </c:pt>
                <c:pt idx="396">
                  <c:v>01-02-2021</c:v>
                </c:pt>
                <c:pt idx="424">
                  <c:v>01-03-2021</c:v>
                </c:pt>
                <c:pt idx="455">
                  <c:v>01-04-2021</c:v>
                </c:pt>
                <c:pt idx="485">
                  <c:v>01-05-2021</c:v>
                </c:pt>
                <c:pt idx="516">
                  <c:v>01-06-2021</c:v>
                </c:pt>
                <c:pt idx="546">
                  <c:v>01-07-2021</c:v>
                </c:pt>
                <c:pt idx="577">
                  <c:v>01-08-2021</c:v>
                </c:pt>
                <c:pt idx="608">
                  <c:v>01-09-2021</c:v>
                </c:pt>
                <c:pt idx="619">
                  <c:v>12-09-2021</c:v>
                </c:pt>
              </c:strCache>
            </c:strRef>
          </c:cat>
          <c:val>
            <c:numRef>
              <c:f>'Indicadores Semanais'!$Z$9:$Z$628</c:f>
              <c:numCache>
                <c:formatCode>0.0</c:formatCode>
                <c:ptCount val="620"/>
                <c:pt idx="0">
                  <c:v>1.7240875712785451</c:v>
                </c:pt>
                <c:pt idx="1">
                  <c:v>0.29163270341355685</c:v>
                </c:pt>
                <c:pt idx="2">
                  <c:v>-2.2613636244801274</c:v>
                </c:pt>
                <c:pt idx="3">
                  <c:v>-1.9433021752561361</c:v>
                </c:pt>
                <c:pt idx="4">
                  <c:v>0.7375186408454113</c:v>
                </c:pt>
                <c:pt idx="5">
                  <c:v>7.5525814109642431E-2</c:v>
                </c:pt>
                <c:pt idx="6">
                  <c:v>-0.68616390315576492</c:v>
                </c:pt>
                <c:pt idx="7">
                  <c:v>1.5298337271067997E-2</c:v>
                </c:pt>
                <c:pt idx="8">
                  <c:v>2.0197378079989132</c:v>
                </c:pt>
                <c:pt idx="9">
                  <c:v>0.4057496951994557</c:v>
                </c:pt>
                <c:pt idx="10">
                  <c:v>0.96412757792753712</c:v>
                </c:pt>
                <c:pt idx="11">
                  <c:v>1.7109072214105956</c:v>
                </c:pt>
                <c:pt idx="12">
                  <c:v>1.1377007963833716</c:v>
                </c:pt>
                <c:pt idx="13">
                  <c:v>0.18504223192176528</c:v>
                </c:pt>
                <c:pt idx="14">
                  <c:v>0.4901081042089579</c:v>
                </c:pt>
                <c:pt idx="15">
                  <c:v>0.6838018005369062</c:v>
                </c:pt>
                <c:pt idx="16">
                  <c:v>-0.53047414431756046</c:v>
                </c:pt>
                <c:pt idx="17">
                  <c:v>-1.045479463719271</c:v>
                </c:pt>
                <c:pt idx="18">
                  <c:v>0.74729839347965021</c:v>
                </c:pt>
                <c:pt idx="19">
                  <c:v>3.2878010812345444</c:v>
                </c:pt>
                <c:pt idx="20">
                  <c:v>0.81718208635247058</c:v>
                </c:pt>
                <c:pt idx="21">
                  <c:v>0.3737714419394591</c:v>
                </c:pt>
                <c:pt idx="22">
                  <c:v>2.3213179293940724</c:v>
                </c:pt>
                <c:pt idx="23">
                  <c:v>2.7543168966318943</c:v>
                </c:pt>
                <c:pt idx="24">
                  <c:v>3.0303362584197542</c:v>
                </c:pt>
                <c:pt idx="25">
                  <c:v>3.5884185065315579</c:v>
                </c:pt>
                <c:pt idx="26">
                  <c:v>1.7582739120234219</c:v>
                </c:pt>
                <c:pt idx="27">
                  <c:v>-6.2790625070117123E-3</c:v>
                </c:pt>
                <c:pt idx="28">
                  <c:v>0.8976561633881277</c:v>
                </c:pt>
                <c:pt idx="29">
                  <c:v>1.9045326622226948</c:v>
                </c:pt>
                <c:pt idx="30">
                  <c:v>0.65882962313922033</c:v>
                </c:pt>
                <c:pt idx="31">
                  <c:v>0.90749215789824889</c:v>
                </c:pt>
                <c:pt idx="32">
                  <c:v>-2.0696536594284787</c:v>
                </c:pt>
                <c:pt idx="33">
                  <c:v>-1.4768208535971385</c:v>
                </c:pt>
                <c:pt idx="34">
                  <c:v>-3.4150418194360004</c:v>
                </c:pt>
                <c:pt idx="35">
                  <c:v>-4.072715594045853</c:v>
                </c:pt>
                <c:pt idx="36">
                  <c:v>-2.1512649262164159</c:v>
                </c:pt>
                <c:pt idx="37">
                  <c:v>-1.8641463489410737</c:v>
                </c:pt>
                <c:pt idx="38">
                  <c:v>-3.0814859762370883</c:v>
                </c:pt>
                <c:pt idx="39">
                  <c:v>-2.6347281669351559</c:v>
                </c:pt>
                <c:pt idx="40">
                  <c:v>-0.23729986513444623</c:v>
                </c:pt>
                <c:pt idx="41">
                  <c:v>-2.3118749817391553</c:v>
                </c:pt>
                <c:pt idx="42">
                  <c:v>2.6400329505322127</c:v>
                </c:pt>
                <c:pt idx="43">
                  <c:v>3.1124931538260965</c:v>
                </c:pt>
                <c:pt idx="44">
                  <c:v>-1.0518400156147645</c:v>
                </c:pt>
                <c:pt idx="45">
                  <c:v>-0.57069299394331208</c:v>
                </c:pt>
                <c:pt idx="46">
                  <c:v>1.2357327553876518</c:v>
                </c:pt>
                <c:pt idx="47">
                  <c:v>5.2749170534548986</c:v>
                </c:pt>
                <c:pt idx="48">
                  <c:v>0.45873120853195926</c:v>
                </c:pt>
                <c:pt idx="49">
                  <c:v>-0.20276663863634892</c:v>
                </c:pt>
                <c:pt idx="50">
                  <c:v>0.46770391387115029</c:v>
                </c:pt>
                <c:pt idx="51">
                  <c:v>-1.3063322979415379</c:v>
                </c:pt>
                <c:pt idx="52">
                  <c:v>-9.0397964910515105E-2</c:v>
                </c:pt>
                <c:pt idx="53">
                  <c:v>-2.316248474875227</c:v>
                </c:pt>
                <c:pt idx="54">
                  <c:v>1.6355205423371666</c:v>
                </c:pt>
                <c:pt idx="55">
                  <c:v>2.4633711387052806</c:v>
                </c:pt>
                <c:pt idx="56">
                  <c:v>3.2773731107629098</c:v>
                </c:pt>
                <c:pt idx="57">
                  <c:v>0.2027908386700592</c:v>
                </c:pt>
                <c:pt idx="58">
                  <c:v>0.16168479990622964</c:v>
                </c:pt>
                <c:pt idx="59">
                  <c:v>1.0631515185963678</c:v>
                </c:pt>
                <c:pt idx="60">
                  <c:v>3.1322782691236384</c:v>
                </c:pt>
                <c:pt idx="61">
                  <c:v>3.0874593323968895</c:v>
                </c:pt>
                <c:pt idx="62">
                  <c:v>-0.90938804351150471</c:v>
                </c:pt>
                <c:pt idx="63">
                  <c:v>0.76040566183583258</c:v>
                </c:pt>
                <c:pt idx="64">
                  <c:v>-0.66381477652687471</c:v>
                </c:pt>
                <c:pt idx="65">
                  <c:v>-0.64519033976345108</c:v>
                </c:pt>
                <c:pt idx="66">
                  <c:v>-0.44420732737735236</c:v>
                </c:pt>
                <c:pt idx="67">
                  <c:v>1.1847375840704204</c:v>
                </c:pt>
                <c:pt idx="68">
                  <c:v>1.9098737483755335</c:v>
                </c:pt>
                <c:pt idx="69">
                  <c:v>4.1133819354563661</c:v>
                </c:pt>
                <c:pt idx="70">
                  <c:v>3.2667261803435554</c:v>
                </c:pt>
                <c:pt idx="71">
                  <c:v>3.692921483846038</c:v>
                </c:pt>
                <c:pt idx="72">
                  <c:v>-2.6903464734896976</c:v>
                </c:pt>
                <c:pt idx="73">
                  <c:v>1.5076435342520915</c:v>
                </c:pt>
                <c:pt idx="74">
                  <c:v>-1.5640700862499464</c:v>
                </c:pt>
                <c:pt idx="75">
                  <c:v>-2.6141597610735601</c:v>
                </c:pt>
                <c:pt idx="76">
                  <c:v>-4.567150678826347</c:v>
                </c:pt>
                <c:pt idx="77">
                  <c:v>-11.81560189848225</c:v>
                </c:pt>
                <c:pt idx="78">
                  <c:v>-11.891283536467469</c:v>
                </c:pt>
                <c:pt idx="79">
                  <c:v>-15.885533054684673</c:v>
                </c:pt>
                <c:pt idx="80">
                  <c:v>-19.453852485615343</c:v>
                </c:pt>
                <c:pt idx="81">
                  <c:v>-16.354252048499223</c:v>
                </c:pt>
                <c:pt idx="82">
                  <c:v>-18.408795283343885</c:v>
                </c:pt>
                <c:pt idx="83">
                  <c:v>-16.210801052521088</c:v>
                </c:pt>
                <c:pt idx="84">
                  <c:v>-16.364126857610483</c:v>
                </c:pt>
                <c:pt idx="85">
                  <c:v>-15.354916445140086</c:v>
                </c:pt>
                <c:pt idx="86">
                  <c:v>-20.732741494741916</c:v>
                </c:pt>
                <c:pt idx="87">
                  <c:v>-22.538919279340245</c:v>
                </c:pt>
                <c:pt idx="88">
                  <c:v>-15.509805310572997</c:v>
                </c:pt>
                <c:pt idx="89">
                  <c:v>-11.755566606002249</c:v>
                </c:pt>
                <c:pt idx="90">
                  <c:v>-14.822916088709887</c:v>
                </c:pt>
                <c:pt idx="91">
                  <c:v>-16.841777779003593</c:v>
                </c:pt>
                <c:pt idx="92">
                  <c:v>-18.908033530051835</c:v>
                </c:pt>
                <c:pt idx="93">
                  <c:v>-21.414443313803385</c:v>
                </c:pt>
                <c:pt idx="94">
                  <c:v>-22.244959709053191</c:v>
                </c:pt>
                <c:pt idx="95">
                  <c:v>-21.422699921377838</c:v>
                </c:pt>
                <c:pt idx="96">
                  <c:v>-19.7955945941968</c:v>
                </c:pt>
                <c:pt idx="97">
                  <c:v>-20.279043179408355</c:v>
                </c:pt>
                <c:pt idx="98">
                  <c:v>-21.753027981227827</c:v>
                </c:pt>
                <c:pt idx="99">
                  <c:v>-24.481182124715616</c:v>
                </c:pt>
                <c:pt idx="100">
                  <c:v>-20.622965413254217</c:v>
                </c:pt>
                <c:pt idx="101">
                  <c:v>-24.696137976885737</c:v>
                </c:pt>
                <c:pt idx="102">
                  <c:v>-18.778735451634194</c:v>
                </c:pt>
                <c:pt idx="103">
                  <c:v>-16.633669745542427</c:v>
                </c:pt>
                <c:pt idx="104">
                  <c:v>-17.702112941844206</c:v>
                </c:pt>
                <c:pt idx="105">
                  <c:v>-20.586499994571227</c:v>
                </c:pt>
                <c:pt idx="106">
                  <c:v>-21.988814674479578</c:v>
                </c:pt>
                <c:pt idx="107">
                  <c:v>-22.753285367575689</c:v>
                </c:pt>
                <c:pt idx="108">
                  <c:v>-25.151203149718587</c:v>
                </c:pt>
                <c:pt idx="109">
                  <c:v>-20.647837550797973</c:v>
                </c:pt>
                <c:pt idx="110">
                  <c:v>-16.699724840488802</c:v>
                </c:pt>
                <c:pt idx="111">
                  <c:v>-19.537172082815108</c:v>
                </c:pt>
                <c:pt idx="112">
                  <c:v>-19.397802747857398</c:v>
                </c:pt>
                <c:pt idx="113">
                  <c:v>-21.776552765941581</c:v>
                </c:pt>
                <c:pt idx="114">
                  <c:v>-23.157450610221932</c:v>
                </c:pt>
                <c:pt idx="115">
                  <c:v>-20.02813111143848</c:v>
                </c:pt>
                <c:pt idx="116">
                  <c:v>-17.313414177222803</c:v>
                </c:pt>
                <c:pt idx="117">
                  <c:v>-15.767231982272484</c:v>
                </c:pt>
                <c:pt idx="118">
                  <c:v>-15.255300314196056</c:v>
                </c:pt>
                <c:pt idx="119">
                  <c:v>-17.571096907439738</c:v>
                </c:pt>
                <c:pt idx="120">
                  <c:v>-23.340559732977791</c:v>
                </c:pt>
                <c:pt idx="121">
                  <c:v>-22.746848141372297</c:v>
                </c:pt>
                <c:pt idx="122">
                  <c:v>-25.539050260949658</c:v>
                </c:pt>
                <c:pt idx="123">
                  <c:v>-16.491735727483977</c:v>
                </c:pt>
                <c:pt idx="124">
                  <c:v>-19.513067593333556</c:v>
                </c:pt>
                <c:pt idx="125">
                  <c:v>-17.873252605539562</c:v>
                </c:pt>
                <c:pt idx="126">
                  <c:v>-20.630300248309684</c:v>
                </c:pt>
                <c:pt idx="127">
                  <c:v>-19.243578590982857</c:v>
                </c:pt>
                <c:pt idx="128">
                  <c:v>-22.466569803863361</c:v>
                </c:pt>
                <c:pt idx="129">
                  <c:v>-25.364298785925978</c:v>
                </c:pt>
                <c:pt idx="130">
                  <c:v>-20.47203139305444</c:v>
                </c:pt>
                <c:pt idx="131">
                  <c:v>-19.453600315401339</c:v>
                </c:pt>
                <c:pt idx="132">
                  <c:v>-19.268600528358082</c:v>
                </c:pt>
                <c:pt idx="133">
                  <c:v>-19.081311781625665</c:v>
                </c:pt>
                <c:pt idx="134">
                  <c:v>-14.708461653570543</c:v>
                </c:pt>
                <c:pt idx="135">
                  <c:v>-22.319506641146255</c:v>
                </c:pt>
                <c:pt idx="136">
                  <c:v>-24.731253918430539</c:v>
                </c:pt>
                <c:pt idx="137">
                  <c:v>-20.524075227877347</c:v>
                </c:pt>
                <c:pt idx="138">
                  <c:v>-18.636140419984578</c:v>
                </c:pt>
                <c:pt idx="139">
                  <c:v>-16.510995903933306</c:v>
                </c:pt>
                <c:pt idx="140">
                  <c:v>-16.775050169944183</c:v>
                </c:pt>
                <c:pt idx="141">
                  <c:v>-16.02218728382141</c:v>
                </c:pt>
                <c:pt idx="142">
                  <c:v>-20.742940376065373</c:v>
                </c:pt>
                <c:pt idx="143">
                  <c:v>-22.052141910395946</c:v>
                </c:pt>
                <c:pt idx="144">
                  <c:v>-18.60891205733417</c:v>
                </c:pt>
                <c:pt idx="145">
                  <c:v>-15.599059375862351</c:v>
                </c:pt>
                <c:pt idx="146">
                  <c:v>-17.248619337088943</c:v>
                </c:pt>
                <c:pt idx="147">
                  <c:v>-16.634931958375951</c:v>
                </c:pt>
                <c:pt idx="148">
                  <c:v>-15.766884344447128</c:v>
                </c:pt>
                <c:pt idx="149">
                  <c:v>-18.948738652825337</c:v>
                </c:pt>
                <c:pt idx="150">
                  <c:v>-22.00238041439983</c:v>
                </c:pt>
                <c:pt idx="151">
                  <c:v>-18.560002712996202</c:v>
                </c:pt>
                <c:pt idx="152">
                  <c:v>-17.49278618715271</c:v>
                </c:pt>
                <c:pt idx="153">
                  <c:v>-16.492258323427752</c:v>
                </c:pt>
                <c:pt idx="154">
                  <c:v>-15.205750041781222</c:v>
                </c:pt>
                <c:pt idx="155">
                  <c:v>-13.081149780221885</c:v>
                </c:pt>
                <c:pt idx="156">
                  <c:v>-17.124333113563583</c:v>
                </c:pt>
                <c:pt idx="157">
                  <c:v>-17.481695035007913</c:v>
                </c:pt>
                <c:pt idx="158">
                  <c:v>-13.424348762056697</c:v>
                </c:pt>
                <c:pt idx="159">
                  <c:v>-9.4759284595725415</c:v>
                </c:pt>
                <c:pt idx="160">
                  <c:v>-7.313363534046446</c:v>
                </c:pt>
                <c:pt idx="161">
                  <c:v>-20.410223823094743</c:v>
                </c:pt>
                <c:pt idx="162">
                  <c:v>-17.226085654534518</c:v>
                </c:pt>
                <c:pt idx="163">
                  <c:v>-15.84610487208964</c:v>
                </c:pt>
                <c:pt idx="164">
                  <c:v>-18.205138014691116</c:v>
                </c:pt>
                <c:pt idx="165">
                  <c:v>-10.69379472322613</c:v>
                </c:pt>
                <c:pt idx="166">
                  <c:v>-11.799999059925817</c:v>
                </c:pt>
                <c:pt idx="167">
                  <c:v>-13.063965748208972</c:v>
                </c:pt>
                <c:pt idx="168">
                  <c:v>-12.537936234955223</c:v>
                </c:pt>
                <c:pt idx="169">
                  <c:v>-11.787318354387988</c:v>
                </c:pt>
                <c:pt idx="170">
                  <c:v>-11.234028769355557</c:v>
                </c:pt>
                <c:pt idx="171">
                  <c:v>-13.485766386748926</c:v>
                </c:pt>
                <c:pt idx="172">
                  <c:v>-11.355776814589264</c:v>
                </c:pt>
                <c:pt idx="173">
                  <c:v>-12.921576849791002</c:v>
                </c:pt>
                <c:pt idx="174">
                  <c:v>-10.309334084546625</c:v>
                </c:pt>
                <c:pt idx="175">
                  <c:v>-11.400679758970558</c:v>
                </c:pt>
                <c:pt idx="176">
                  <c:v>-11.350456834330222</c:v>
                </c:pt>
                <c:pt idx="177">
                  <c:v>-15.680239213199794</c:v>
                </c:pt>
                <c:pt idx="178">
                  <c:v>-16.637501880330735</c:v>
                </c:pt>
                <c:pt idx="179">
                  <c:v>-13.135316209344808</c:v>
                </c:pt>
                <c:pt idx="180">
                  <c:v>-12.845294166284482</c:v>
                </c:pt>
                <c:pt idx="181">
                  <c:v>-10.956575078339799</c:v>
                </c:pt>
                <c:pt idx="182">
                  <c:v>-11.272029761492856</c:v>
                </c:pt>
                <c:pt idx="183">
                  <c:v>-9.1504520477252296</c:v>
                </c:pt>
                <c:pt idx="184">
                  <c:v>-12.705671761404222</c:v>
                </c:pt>
                <c:pt idx="185">
                  <c:v>-13.348807015191547</c:v>
                </c:pt>
                <c:pt idx="186">
                  <c:v>-8.2775308194146486</c:v>
                </c:pt>
                <c:pt idx="187">
                  <c:v>-7.8656254898807143</c:v>
                </c:pt>
                <c:pt idx="188">
                  <c:v>-7.2176689718073153</c:v>
                </c:pt>
                <c:pt idx="189">
                  <c:v>-8.6338695884972463</c:v>
                </c:pt>
                <c:pt idx="190">
                  <c:v>-8.773640303016677</c:v>
                </c:pt>
                <c:pt idx="191">
                  <c:v>-11.561645154574469</c:v>
                </c:pt>
                <c:pt idx="192">
                  <c:v>-13.292914434586191</c:v>
                </c:pt>
                <c:pt idx="193">
                  <c:v>-8.1040397656319278</c:v>
                </c:pt>
                <c:pt idx="194">
                  <c:v>-6.5225700970905249</c:v>
                </c:pt>
                <c:pt idx="195">
                  <c:v>-6.9415866467882745</c:v>
                </c:pt>
                <c:pt idx="196">
                  <c:v>-6.7863254871700693</c:v>
                </c:pt>
                <c:pt idx="197">
                  <c:v>-5.1489437979881432</c:v>
                </c:pt>
                <c:pt idx="198">
                  <c:v>-8.4719555471164938</c:v>
                </c:pt>
                <c:pt idx="199">
                  <c:v>-11.270222248274422</c:v>
                </c:pt>
                <c:pt idx="200">
                  <c:v>-6.6550418089171197</c:v>
                </c:pt>
                <c:pt idx="201">
                  <c:v>-5.7258082624900171</c:v>
                </c:pt>
                <c:pt idx="202">
                  <c:v>-7.8139885846311889</c:v>
                </c:pt>
                <c:pt idx="203">
                  <c:v>-6.825501335513775</c:v>
                </c:pt>
                <c:pt idx="204">
                  <c:v>-7.3090117425145014</c:v>
                </c:pt>
                <c:pt idx="205">
                  <c:v>-9.3892689814173504</c:v>
                </c:pt>
                <c:pt idx="206">
                  <c:v>-10.699416401789149</c:v>
                </c:pt>
                <c:pt idx="207">
                  <c:v>-6.0405799305698853</c:v>
                </c:pt>
                <c:pt idx="208">
                  <c:v>-6.4260778767292877</c:v>
                </c:pt>
                <c:pt idx="209">
                  <c:v>-6.0871530522922308</c:v>
                </c:pt>
                <c:pt idx="210">
                  <c:v>-5.0910618408952129</c:v>
                </c:pt>
                <c:pt idx="211">
                  <c:v>-7.0639450722034267</c:v>
                </c:pt>
                <c:pt idx="212">
                  <c:v>-7.4122733284183875</c:v>
                </c:pt>
                <c:pt idx="213">
                  <c:v>-9.0860738555076175</c:v>
                </c:pt>
                <c:pt idx="214">
                  <c:v>-6.3749176693058969</c:v>
                </c:pt>
                <c:pt idx="215">
                  <c:v>-7.4192897151424146</c:v>
                </c:pt>
                <c:pt idx="216">
                  <c:v>-5.4214189102122718</c:v>
                </c:pt>
                <c:pt idx="217">
                  <c:v>-5.5930492524586448</c:v>
                </c:pt>
                <c:pt idx="218">
                  <c:v>-7.4939623763096819</c:v>
                </c:pt>
                <c:pt idx="219">
                  <c:v>-8.9048024514275426</c:v>
                </c:pt>
                <c:pt idx="220">
                  <c:v>-8.6883119552426979</c:v>
                </c:pt>
                <c:pt idx="221">
                  <c:v>-6.5223854679350017</c:v>
                </c:pt>
                <c:pt idx="222">
                  <c:v>-6.9248704502487932</c:v>
                </c:pt>
                <c:pt idx="223">
                  <c:v>-2.7691142276785441</c:v>
                </c:pt>
                <c:pt idx="224">
                  <c:v>-1.7724610328864314</c:v>
                </c:pt>
                <c:pt idx="225">
                  <c:v>-3.4861432339405667</c:v>
                </c:pt>
                <c:pt idx="226">
                  <c:v>-5.1798238737647742</c:v>
                </c:pt>
                <c:pt idx="227">
                  <c:v>2.139516178969374</c:v>
                </c:pt>
                <c:pt idx="228">
                  <c:v>-3.4164315179546136</c:v>
                </c:pt>
                <c:pt idx="229">
                  <c:v>-7.3785224163722418</c:v>
                </c:pt>
                <c:pt idx="230">
                  <c:v>-3.7993928039241718</c:v>
                </c:pt>
                <c:pt idx="231">
                  <c:v>-2.8628297458368692</c:v>
                </c:pt>
                <c:pt idx="232">
                  <c:v>-5.7547491677515508</c:v>
                </c:pt>
                <c:pt idx="233">
                  <c:v>-4.6090786697730914</c:v>
                </c:pt>
                <c:pt idx="234">
                  <c:v>-3.6129331551182791</c:v>
                </c:pt>
                <c:pt idx="235">
                  <c:v>-5.7564860102473059</c:v>
                </c:pt>
                <c:pt idx="236">
                  <c:v>-5.3876229955756951</c:v>
                </c:pt>
                <c:pt idx="237">
                  <c:v>-3.0669460254681873</c:v>
                </c:pt>
                <c:pt idx="238">
                  <c:v>-2.9516932254124</c:v>
                </c:pt>
                <c:pt idx="239">
                  <c:v>-4.264426657835342</c:v>
                </c:pt>
                <c:pt idx="240">
                  <c:v>-3.0897754004464644</c:v>
                </c:pt>
                <c:pt idx="241">
                  <c:v>-4.2370982447141499</c:v>
                </c:pt>
                <c:pt idx="242">
                  <c:v>-4.5624707362839194</c:v>
                </c:pt>
                <c:pt idx="243">
                  <c:v>-6.1333313614073024</c:v>
                </c:pt>
                <c:pt idx="244">
                  <c:v>-3.9986743972187311</c:v>
                </c:pt>
                <c:pt idx="245">
                  <c:v>-4.3549656762947535</c:v>
                </c:pt>
                <c:pt idx="246">
                  <c:v>-2.0760814731315467</c:v>
                </c:pt>
                <c:pt idx="247">
                  <c:v>-4.8482848775024099</c:v>
                </c:pt>
                <c:pt idx="248">
                  <c:v>-4.0772077468303944</c:v>
                </c:pt>
                <c:pt idx="249">
                  <c:v>-1.7853259862317423</c:v>
                </c:pt>
                <c:pt idx="250">
                  <c:v>-2.3241478973347158</c:v>
                </c:pt>
                <c:pt idx="251">
                  <c:v>-3.2825339885155524</c:v>
                </c:pt>
                <c:pt idx="252">
                  <c:v>-3.8196058404393884</c:v>
                </c:pt>
                <c:pt idx="253">
                  <c:v>-4.1186560054061152</c:v>
                </c:pt>
                <c:pt idx="254">
                  <c:v>-4.2330110238580403</c:v>
                </c:pt>
                <c:pt idx="255">
                  <c:v>-4.2717996890700425</c:v>
                </c:pt>
                <c:pt idx="256">
                  <c:v>-3.6152943555122379</c:v>
                </c:pt>
                <c:pt idx="257">
                  <c:v>-3.9038881997437365</c:v>
                </c:pt>
                <c:pt idx="258">
                  <c:v>-3.4732267910785612</c:v>
                </c:pt>
                <c:pt idx="259">
                  <c:v>-1.6298950944051729</c:v>
                </c:pt>
                <c:pt idx="260">
                  <c:v>-1.2370644649896732</c:v>
                </c:pt>
                <c:pt idx="261">
                  <c:v>-1.9713781201833243</c:v>
                </c:pt>
                <c:pt idx="262">
                  <c:v>-4.6561085056940046</c:v>
                </c:pt>
                <c:pt idx="263">
                  <c:v>-1.6482811889298672</c:v>
                </c:pt>
                <c:pt idx="264">
                  <c:v>-1.3183774063109359</c:v>
                </c:pt>
                <c:pt idx="265">
                  <c:v>-0.96749014892100127</c:v>
                </c:pt>
                <c:pt idx="266">
                  <c:v>-3.0831339987030195</c:v>
                </c:pt>
                <c:pt idx="267">
                  <c:v>-1.1371223721946784</c:v>
                </c:pt>
                <c:pt idx="268">
                  <c:v>-2.5234949027402336</c:v>
                </c:pt>
                <c:pt idx="269">
                  <c:v>-5.407093650751233</c:v>
                </c:pt>
                <c:pt idx="270">
                  <c:v>-5.4931257887782099</c:v>
                </c:pt>
                <c:pt idx="271">
                  <c:v>-6.2191472470941118</c:v>
                </c:pt>
                <c:pt idx="272">
                  <c:v>-3.8427978906297291</c:v>
                </c:pt>
                <c:pt idx="273">
                  <c:v>-6.4680747864883825</c:v>
                </c:pt>
                <c:pt idx="274">
                  <c:v>-4.2058353878376762</c:v>
                </c:pt>
                <c:pt idx="275">
                  <c:v>-3.2804685375981188</c:v>
                </c:pt>
                <c:pt idx="276">
                  <c:v>-6.2249652913828255</c:v>
                </c:pt>
                <c:pt idx="277">
                  <c:v>-5.056883006443913</c:v>
                </c:pt>
                <c:pt idx="278">
                  <c:v>-6.0441558134804003</c:v>
                </c:pt>
                <c:pt idx="279">
                  <c:v>-3.7216389515515287</c:v>
                </c:pt>
                <c:pt idx="280">
                  <c:v>-4.2378722051089435</c:v>
                </c:pt>
                <c:pt idx="281">
                  <c:v>-5.3833290739709847</c:v>
                </c:pt>
                <c:pt idx="282">
                  <c:v>-3.6339888467387143</c:v>
                </c:pt>
                <c:pt idx="283">
                  <c:v>-6.0824846123647589</c:v>
                </c:pt>
                <c:pt idx="284">
                  <c:v>-6.269409414251701</c:v>
                </c:pt>
                <c:pt idx="285">
                  <c:v>-7.2582665735135556</c:v>
                </c:pt>
                <c:pt idx="286">
                  <c:v>-4.782028539267368</c:v>
                </c:pt>
                <c:pt idx="287">
                  <c:v>-5.0319774504021249</c:v>
                </c:pt>
                <c:pt idx="288">
                  <c:v>-3.6141668639200066</c:v>
                </c:pt>
                <c:pt idx="289">
                  <c:v>-4.5945620559214921</c:v>
                </c:pt>
                <c:pt idx="290">
                  <c:v>-6.0058914496169313</c:v>
                </c:pt>
                <c:pt idx="291">
                  <c:v>-7.2982569446007899</c:v>
                </c:pt>
                <c:pt idx="292">
                  <c:v>-7.9416419110508709</c:v>
                </c:pt>
                <c:pt idx="293">
                  <c:v>-6.0871002273274843</c:v>
                </c:pt>
                <c:pt idx="294">
                  <c:v>-6.8331230325326082</c:v>
                </c:pt>
                <c:pt idx="295">
                  <c:v>-5.1663131423413597</c:v>
                </c:pt>
                <c:pt idx="296">
                  <c:v>-5.6030005911746112</c:v>
                </c:pt>
                <c:pt idx="297">
                  <c:v>-3.732731704258514</c:v>
                </c:pt>
                <c:pt idx="298">
                  <c:v>-6.2849433054429982</c:v>
                </c:pt>
                <c:pt idx="299">
                  <c:v>-5.9250729542487273</c:v>
                </c:pt>
                <c:pt idx="300">
                  <c:v>-3.6405703518704806</c:v>
                </c:pt>
                <c:pt idx="301">
                  <c:v>-3.8115754223161629</c:v>
                </c:pt>
                <c:pt idx="302">
                  <c:v>-4.958942735630079</c:v>
                </c:pt>
                <c:pt idx="303">
                  <c:v>-8.2041815155463897</c:v>
                </c:pt>
                <c:pt idx="304">
                  <c:v>-6.3382496985020644</c:v>
                </c:pt>
                <c:pt idx="305">
                  <c:v>-3.1605631973259993</c:v>
                </c:pt>
                <c:pt idx="306">
                  <c:v>-4.0218634401902884</c:v>
                </c:pt>
                <c:pt idx="307">
                  <c:v>-4.2005414780831014</c:v>
                </c:pt>
                <c:pt idx="308">
                  <c:v>-1.8287419963165314</c:v>
                </c:pt>
                <c:pt idx="309">
                  <c:v>-1.6558869532902509</c:v>
                </c:pt>
                <c:pt idx="310">
                  <c:v>-3.2546728385402335</c:v>
                </c:pt>
                <c:pt idx="311">
                  <c:v>-6.2495771055306317</c:v>
                </c:pt>
                <c:pt idx="312">
                  <c:v>-6.9087104794254701</c:v>
                </c:pt>
                <c:pt idx="313">
                  <c:v>-6.7055730437911087</c:v>
                </c:pt>
                <c:pt idx="314">
                  <c:v>-6.4014070687932145</c:v>
                </c:pt>
                <c:pt idx="315">
                  <c:v>-5.4944161362892663</c:v>
                </c:pt>
                <c:pt idx="316">
                  <c:v>-3.0053480325523036</c:v>
                </c:pt>
                <c:pt idx="317">
                  <c:v>-11.128566558400506</c:v>
                </c:pt>
                <c:pt idx="318">
                  <c:v>-14.280583341211193</c:v>
                </c:pt>
                <c:pt idx="319">
                  <c:v>-6.984200158879446</c:v>
                </c:pt>
                <c:pt idx="320">
                  <c:v>-9.1458622472099709</c:v>
                </c:pt>
                <c:pt idx="321">
                  <c:v>-7.5074593994981837</c:v>
                </c:pt>
                <c:pt idx="322">
                  <c:v>-9.1526666942153838</c:v>
                </c:pt>
                <c:pt idx="323">
                  <c:v>-8.2783588832434685</c:v>
                </c:pt>
                <c:pt idx="324">
                  <c:v>-14.421717538671631</c:v>
                </c:pt>
                <c:pt idx="325">
                  <c:v>-14.515641324750739</c:v>
                </c:pt>
                <c:pt idx="326">
                  <c:v>-8.9784285780318225</c:v>
                </c:pt>
                <c:pt idx="327">
                  <c:v>-8.6016285450718701</c:v>
                </c:pt>
                <c:pt idx="328">
                  <c:v>-3.5121117815226457</c:v>
                </c:pt>
                <c:pt idx="329">
                  <c:v>-2.3287813844064282</c:v>
                </c:pt>
                <c:pt idx="330">
                  <c:v>0.85804843846249246</c:v>
                </c:pt>
                <c:pt idx="331">
                  <c:v>-8.7053248762773112</c:v>
                </c:pt>
                <c:pt idx="332">
                  <c:v>-13.413551163026369</c:v>
                </c:pt>
                <c:pt idx="333">
                  <c:v>-12.618693686289397</c:v>
                </c:pt>
                <c:pt idx="334">
                  <c:v>-13.699974521801387</c:v>
                </c:pt>
                <c:pt idx="335">
                  <c:v>-5.0359858903509771</c:v>
                </c:pt>
                <c:pt idx="336">
                  <c:v>-3.0638627100147415</c:v>
                </c:pt>
                <c:pt idx="337">
                  <c:v>-1.7928757447758668</c:v>
                </c:pt>
                <c:pt idx="338">
                  <c:v>-6.596542270940116</c:v>
                </c:pt>
                <c:pt idx="339">
                  <c:v>-8.8262723484429255</c:v>
                </c:pt>
                <c:pt idx="340">
                  <c:v>-10.333800562798862</c:v>
                </c:pt>
                <c:pt idx="341">
                  <c:v>-12.332896832982492</c:v>
                </c:pt>
                <c:pt idx="342">
                  <c:v>-2.2881512819224294</c:v>
                </c:pt>
                <c:pt idx="343">
                  <c:v>-4.0058385063779776</c:v>
                </c:pt>
                <c:pt idx="344">
                  <c:v>-4.5381542716251948</c:v>
                </c:pt>
                <c:pt idx="345">
                  <c:v>-8.6798624562558491</c:v>
                </c:pt>
                <c:pt idx="346">
                  <c:v>-8.3976570575054428</c:v>
                </c:pt>
                <c:pt idx="347">
                  <c:v>-3.197622148424847</c:v>
                </c:pt>
                <c:pt idx="348">
                  <c:v>-2.4267588225104904</c:v>
                </c:pt>
                <c:pt idx="349">
                  <c:v>-3.3649062708614368</c:v>
                </c:pt>
                <c:pt idx="350">
                  <c:v>-1.822903183271833</c:v>
                </c:pt>
                <c:pt idx="351">
                  <c:v>-0.85080469713165052</c:v>
                </c:pt>
                <c:pt idx="352">
                  <c:v>-2.2550235220985373</c:v>
                </c:pt>
                <c:pt idx="353">
                  <c:v>-4.1706810359179833</c:v>
                </c:pt>
                <c:pt idx="354">
                  <c:v>0.28236637185046898</c:v>
                </c:pt>
                <c:pt idx="355">
                  <c:v>8.2752994526942292E-3</c:v>
                </c:pt>
                <c:pt idx="356">
                  <c:v>1.9124967397630674</c:v>
                </c:pt>
                <c:pt idx="357">
                  <c:v>-0.50056108337098393</c:v>
                </c:pt>
                <c:pt idx="358">
                  <c:v>-5.0525402750266792</c:v>
                </c:pt>
                <c:pt idx="359">
                  <c:v>0.57048782892135086</c:v>
                </c:pt>
                <c:pt idx="360">
                  <c:v>2.9603217992516333</c:v>
                </c:pt>
                <c:pt idx="361">
                  <c:v>-2.6106197907833923</c:v>
                </c:pt>
                <c:pt idx="362">
                  <c:v>0.85356943065786806</c:v>
                </c:pt>
                <c:pt idx="363">
                  <c:v>1.4111061683619239</c:v>
                </c:pt>
                <c:pt idx="364">
                  <c:v>-1.770868827992071</c:v>
                </c:pt>
                <c:pt idx="365">
                  <c:v>-13.443918173355012</c:v>
                </c:pt>
                <c:pt idx="366">
                  <c:v>-10.207621587358032</c:v>
                </c:pt>
                <c:pt idx="367">
                  <c:v>-7.4247338335207687</c:v>
                </c:pt>
                <c:pt idx="368">
                  <c:v>-1.6209721589908292</c:v>
                </c:pt>
                <c:pt idx="369">
                  <c:v>-3.1044337283929586</c:v>
                </c:pt>
                <c:pt idx="370">
                  <c:v>-3.0953058201325341</c:v>
                </c:pt>
                <c:pt idx="371">
                  <c:v>-4.3978450550785526</c:v>
                </c:pt>
                <c:pt idx="372">
                  <c:v>-0.56326259675082668</c:v>
                </c:pt>
                <c:pt idx="373">
                  <c:v>-6.1165436157217581</c:v>
                </c:pt>
                <c:pt idx="374">
                  <c:v>-8.4547249405212419</c:v>
                </c:pt>
                <c:pt idx="375">
                  <c:v>-1.2456647096869653</c:v>
                </c:pt>
                <c:pt idx="376">
                  <c:v>-1.6670596884005797</c:v>
                </c:pt>
                <c:pt idx="377">
                  <c:v>0.21438175282399663</c:v>
                </c:pt>
                <c:pt idx="378">
                  <c:v>0.74715949714049112</c:v>
                </c:pt>
                <c:pt idx="379">
                  <c:v>-6.4036243053232011</c:v>
                </c:pt>
                <c:pt idx="380">
                  <c:v>-9.5121681895354371</c:v>
                </c:pt>
                <c:pt idx="381">
                  <c:v>-9.6759189146710298</c:v>
                </c:pt>
                <c:pt idx="382">
                  <c:v>-6.1142799602692453</c:v>
                </c:pt>
                <c:pt idx="383">
                  <c:v>-9.2066506244797175</c:v>
                </c:pt>
                <c:pt idx="384">
                  <c:v>-9.645506220428798</c:v>
                </c:pt>
                <c:pt idx="385">
                  <c:v>-9.9924448644272665</c:v>
                </c:pt>
                <c:pt idx="386">
                  <c:v>-8.4907850488773722</c:v>
                </c:pt>
                <c:pt idx="387">
                  <c:v>-12.164729898515278</c:v>
                </c:pt>
                <c:pt idx="388">
                  <c:v>-12.835449834078389</c:v>
                </c:pt>
                <c:pt idx="389">
                  <c:v>-6.5627218853486111</c:v>
                </c:pt>
                <c:pt idx="390">
                  <c:v>-11.332294804693042</c:v>
                </c:pt>
                <c:pt idx="391">
                  <c:v>-7.2518509358547947</c:v>
                </c:pt>
                <c:pt idx="392">
                  <c:v>-6.2852645118309578</c:v>
                </c:pt>
                <c:pt idx="393">
                  <c:v>-7.6195703572940028</c:v>
                </c:pt>
                <c:pt idx="394">
                  <c:v>-11.545144691262465</c:v>
                </c:pt>
                <c:pt idx="395">
                  <c:v>-15.515792936570723</c:v>
                </c:pt>
                <c:pt idx="396">
                  <c:v>-6.8646008799134091</c:v>
                </c:pt>
                <c:pt idx="397">
                  <c:v>-8.0001266664173478</c:v>
                </c:pt>
                <c:pt idx="398">
                  <c:v>-8.6090763312849639</c:v>
                </c:pt>
                <c:pt idx="399">
                  <c:v>-7.1107977050914455</c:v>
                </c:pt>
                <c:pt idx="400">
                  <c:v>-5.0381018067997045</c:v>
                </c:pt>
                <c:pt idx="401">
                  <c:v>-8.8282927220172311</c:v>
                </c:pt>
                <c:pt idx="402">
                  <c:v>-7.0494376267196257</c:v>
                </c:pt>
                <c:pt idx="403">
                  <c:v>-5.0099190078600584</c:v>
                </c:pt>
                <c:pt idx="404">
                  <c:v>-5.9719749386260554</c:v>
                </c:pt>
                <c:pt idx="405">
                  <c:v>-6.346395992453477</c:v>
                </c:pt>
                <c:pt idx="406">
                  <c:v>-6.3639394907167155</c:v>
                </c:pt>
                <c:pt idx="407">
                  <c:v>-5.4189641608961647</c:v>
                </c:pt>
                <c:pt idx="408">
                  <c:v>-9.3595563746698076</c:v>
                </c:pt>
                <c:pt idx="409">
                  <c:v>-13.31208382548262</c:v>
                </c:pt>
                <c:pt idx="410">
                  <c:v>-1.6088027231150426</c:v>
                </c:pt>
                <c:pt idx="411">
                  <c:v>2.9625419315153234</c:v>
                </c:pt>
                <c:pt idx="412">
                  <c:v>-4.6182619450139626</c:v>
                </c:pt>
                <c:pt idx="413">
                  <c:v>-5.1785627442146884</c:v>
                </c:pt>
                <c:pt idx="414">
                  <c:v>-3.3334813941364594</c:v>
                </c:pt>
                <c:pt idx="415">
                  <c:v>-5.7541301419122908</c:v>
                </c:pt>
                <c:pt idx="416">
                  <c:v>-9.5887096417902189</c:v>
                </c:pt>
                <c:pt idx="417">
                  <c:v>-2.6137762507265117</c:v>
                </c:pt>
                <c:pt idx="418">
                  <c:v>-2.6214612037366924</c:v>
                </c:pt>
                <c:pt idx="419">
                  <c:v>-6.6783475832056274</c:v>
                </c:pt>
                <c:pt idx="420">
                  <c:v>-5.9684180144669856</c:v>
                </c:pt>
                <c:pt idx="421">
                  <c:v>-5.4204331058333777</c:v>
                </c:pt>
                <c:pt idx="422">
                  <c:v>-6.4049267972616271</c:v>
                </c:pt>
                <c:pt idx="423">
                  <c:v>-14.605769960882613</c:v>
                </c:pt>
                <c:pt idx="424">
                  <c:v>-6.7327541962175763</c:v>
                </c:pt>
                <c:pt idx="425">
                  <c:v>-7.3643398947839138</c:v>
                </c:pt>
                <c:pt idx="426">
                  <c:v>-8.7657693522812785</c:v>
                </c:pt>
                <c:pt idx="427">
                  <c:v>-7.7925878597768916</c:v>
                </c:pt>
                <c:pt idx="428">
                  <c:v>-7.2423237400053821</c:v>
                </c:pt>
                <c:pt idx="429">
                  <c:v>-11.921997008828718</c:v>
                </c:pt>
                <c:pt idx="430">
                  <c:v>-14.992236848765696</c:v>
                </c:pt>
                <c:pt idx="431">
                  <c:v>-9.2727519474965305</c:v>
                </c:pt>
                <c:pt idx="432">
                  <c:v>-8.1162312076533585</c:v>
                </c:pt>
                <c:pt idx="433">
                  <c:v>-8.6831753334582746</c:v>
                </c:pt>
                <c:pt idx="434">
                  <c:v>-9.6883317892087977</c:v>
                </c:pt>
                <c:pt idx="435">
                  <c:v>-10.396273214332014</c:v>
                </c:pt>
                <c:pt idx="436">
                  <c:v>-9.5782134576132716</c:v>
                </c:pt>
                <c:pt idx="437">
                  <c:v>-12.272561594774601</c:v>
                </c:pt>
                <c:pt idx="438">
                  <c:v>-6.5636905475629606</c:v>
                </c:pt>
                <c:pt idx="439">
                  <c:v>-5.525589515773321</c:v>
                </c:pt>
                <c:pt idx="440">
                  <c:v>-3.6729849445527583</c:v>
                </c:pt>
                <c:pt idx="441">
                  <c:v>-2.4297554616592083</c:v>
                </c:pt>
                <c:pt idx="442">
                  <c:v>8.4500420365484032</c:v>
                </c:pt>
                <c:pt idx="443">
                  <c:v>7.1949154916921989</c:v>
                </c:pt>
                <c:pt idx="444">
                  <c:v>8.5446585961092616</c:v>
                </c:pt>
                <c:pt idx="445">
                  <c:v>11.906078434382049</c:v>
                </c:pt>
                <c:pt idx="446">
                  <c:v>17.529183706697701</c:v>
                </c:pt>
                <c:pt idx="447">
                  <c:v>24.88914125112526</c:v>
                </c:pt>
                <c:pt idx="448">
                  <c:v>20.930185692254089</c:v>
                </c:pt>
                <c:pt idx="449">
                  <c:v>20.735906370728461</c:v>
                </c:pt>
                <c:pt idx="450">
                  <c:v>12.233233717218267</c:v>
                </c:pt>
                <c:pt idx="451">
                  <c:v>17.883063149349663</c:v>
                </c:pt>
                <c:pt idx="452">
                  <c:v>20.316515717838833</c:v>
                </c:pt>
                <c:pt idx="453">
                  <c:v>22.372358772509703</c:v>
                </c:pt>
                <c:pt idx="454">
                  <c:v>10.88150279225057</c:v>
                </c:pt>
                <c:pt idx="455">
                  <c:v>18.374045193991687</c:v>
                </c:pt>
                <c:pt idx="456">
                  <c:v>12.249822743980681</c:v>
                </c:pt>
                <c:pt idx="457">
                  <c:v>18.848622033340479</c:v>
                </c:pt>
                <c:pt idx="458">
                  <c:v>14.021345072213766</c:v>
                </c:pt>
                <c:pt idx="459">
                  <c:v>16.931712095839465</c:v>
                </c:pt>
                <c:pt idx="460">
                  <c:v>26.530039970595499</c:v>
                </c:pt>
                <c:pt idx="461">
                  <c:v>21.566650250001594</c:v>
                </c:pt>
                <c:pt idx="462">
                  <c:v>26.207899647380419</c:v>
                </c:pt>
                <c:pt idx="463">
                  <c:v>25.555635206367644</c:v>
                </c:pt>
                <c:pt idx="464">
                  <c:v>29.880727487749997</c:v>
                </c:pt>
                <c:pt idx="465">
                  <c:v>16.115940623094868</c:v>
                </c:pt>
                <c:pt idx="466">
                  <c:v>28.226588969664146</c:v>
                </c:pt>
                <c:pt idx="467">
                  <c:v>30.71263975817304</c:v>
                </c:pt>
                <c:pt idx="468">
                  <c:v>15.939423799526471</c:v>
                </c:pt>
                <c:pt idx="469">
                  <c:v>22.07604600386172</c:v>
                </c:pt>
                <c:pt idx="470">
                  <c:v>17.953608265936563</c:v>
                </c:pt>
                <c:pt idx="471">
                  <c:v>17.663922398831698</c:v>
                </c:pt>
                <c:pt idx="472">
                  <c:v>16.999829026079766</c:v>
                </c:pt>
                <c:pt idx="473">
                  <c:v>21.616775895800572</c:v>
                </c:pt>
                <c:pt idx="474">
                  <c:v>20.212455142262879</c:v>
                </c:pt>
                <c:pt idx="475">
                  <c:v>16.960690785783466</c:v>
                </c:pt>
                <c:pt idx="476">
                  <c:v>27.630300799868131</c:v>
                </c:pt>
                <c:pt idx="477">
                  <c:v>19.813510891473562</c:v>
                </c:pt>
                <c:pt idx="478">
                  <c:v>21.233881502005776</c:v>
                </c:pt>
                <c:pt idx="479">
                  <c:v>17.0535668098515</c:v>
                </c:pt>
                <c:pt idx="480">
                  <c:v>25.171383813864487</c:v>
                </c:pt>
                <c:pt idx="481">
                  <c:v>23.344663349695765</c:v>
                </c:pt>
                <c:pt idx="482">
                  <c:v>21.475881083668828</c:v>
                </c:pt>
                <c:pt idx="483">
                  <c:v>20.153510079246889</c:v>
                </c:pt>
                <c:pt idx="484">
                  <c:v>21.033177378504714</c:v>
                </c:pt>
                <c:pt idx="485">
                  <c:v>32.333051113299355</c:v>
                </c:pt>
                <c:pt idx="486">
                  <c:v>26.213636814462983</c:v>
                </c:pt>
                <c:pt idx="487">
                  <c:v>30.583320504016783</c:v>
                </c:pt>
                <c:pt idx="488">
                  <c:v>18.711226734480618</c:v>
                </c:pt>
                <c:pt idx="489">
                  <c:v>23.093666402101739</c:v>
                </c:pt>
                <c:pt idx="490">
                  <c:v>19.362006025209659</c:v>
                </c:pt>
                <c:pt idx="491">
                  <c:v>22.995308868153987</c:v>
                </c:pt>
                <c:pt idx="492">
                  <c:v>17.297700662855057</c:v>
                </c:pt>
                <c:pt idx="493">
                  <c:v>27.034211678545596</c:v>
                </c:pt>
                <c:pt idx="494">
                  <c:v>35.525194888040879</c:v>
                </c:pt>
                <c:pt idx="495">
                  <c:v>21.484267737252516</c:v>
                </c:pt>
                <c:pt idx="496">
                  <c:v>21.134836802550847</c:v>
                </c:pt>
                <c:pt idx="497">
                  <c:v>20.716109248045299</c:v>
                </c:pt>
                <c:pt idx="498">
                  <c:v>22.683990570318599</c:v>
                </c:pt>
                <c:pt idx="499">
                  <c:v>25.994284619100863</c:v>
                </c:pt>
                <c:pt idx="500">
                  <c:v>28.385939488428836</c:v>
                </c:pt>
                <c:pt idx="501">
                  <c:v>32.647893033072101</c:v>
                </c:pt>
                <c:pt idx="502">
                  <c:v>24.262422761067747</c:v>
                </c:pt>
                <c:pt idx="503">
                  <c:v>19.895073314101314</c:v>
                </c:pt>
                <c:pt idx="504">
                  <c:v>17.616354028893191</c:v>
                </c:pt>
                <c:pt idx="505">
                  <c:v>18.111801926716691</c:v>
                </c:pt>
                <c:pt idx="506">
                  <c:v>21.29667074417279</c:v>
                </c:pt>
                <c:pt idx="507">
                  <c:v>16.836629442785721</c:v>
                </c:pt>
                <c:pt idx="508">
                  <c:v>26.889910967895879</c:v>
                </c:pt>
                <c:pt idx="509">
                  <c:v>18.968792161038319</c:v>
                </c:pt>
                <c:pt idx="510">
                  <c:v>16.994959198627861</c:v>
                </c:pt>
                <c:pt idx="511">
                  <c:v>18.629464971520129</c:v>
                </c:pt>
                <c:pt idx="512">
                  <c:v>16.781873376998874</c:v>
                </c:pt>
                <c:pt idx="513">
                  <c:v>14.489498981318734</c:v>
                </c:pt>
                <c:pt idx="514">
                  <c:v>18.881517392242909</c:v>
                </c:pt>
                <c:pt idx="515">
                  <c:v>28.294885659693506</c:v>
                </c:pt>
                <c:pt idx="516">
                  <c:v>21.638788894807011</c:v>
                </c:pt>
                <c:pt idx="517">
                  <c:v>20.626205373645998</c:v>
                </c:pt>
                <c:pt idx="518">
                  <c:v>7.4393346884865634</c:v>
                </c:pt>
                <c:pt idx="519">
                  <c:v>7.6804676114030306</c:v>
                </c:pt>
                <c:pt idx="520">
                  <c:v>9.6537460432323652</c:v>
                </c:pt>
                <c:pt idx="521">
                  <c:v>12.259376767044969</c:v>
                </c:pt>
                <c:pt idx="522">
                  <c:v>17.978550669470199</c:v>
                </c:pt>
                <c:pt idx="523">
                  <c:v>12.461485414561535</c:v>
                </c:pt>
                <c:pt idx="524">
                  <c:v>13.093339770538494</c:v>
                </c:pt>
                <c:pt idx="525">
                  <c:v>11.440383701096859</c:v>
                </c:pt>
                <c:pt idx="526">
                  <c:v>21.655501739163633</c:v>
                </c:pt>
                <c:pt idx="527">
                  <c:v>14.669748988765404</c:v>
                </c:pt>
                <c:pt idx="528">
                  <c:v>24.652153388576988</c:v>
                </c:pt>
                <c:pt idx="529">
                  <c:v>26.682701947005864</c:v>
                </c:pt>
                <c:pt idx="530">
                  <c:v>10.744831827754499</c:v>
                </c:pt>
                <c:pt idx="531">
                  <c:v>12.450597277483194</c:v>
                </c:pt>
                <c:pt idx="532">
                  <c:v>13.718961308323637</c:v>
                </c:pt>
                <c:pt idx="533">
                  <c:v>10.452883642140398</c:v>
                </c:pt>
                <c:pt idx="534">
                  <c:v>7.9471524434601575</c:v>
                </c:pt>
                <c:pt idx="535">
                  <c:v>10.894633466653023</c:v>
                </c:pt>
                <c:pt idx="536">
                  <c:v>16.995210448649352</c:v>
                </c:pt>
                <c:pt idx="537">
                  <c:v>13.559240778053383</c:v>
                </c:pt>
                <c:pt idx="538">
                  <c:v>12.538281348964778</c:v>
                </c:pt>
                <c:pt idx="539">
                  <c:v>10.208809725436119</c:v>
                </c:pt>
                <c:pt idx="540">
                  <c:v>11.104131194427</c:v>
                </c:pt>
                <c:pt idx="541">
                  <c:v>9.6418158813120982</c:v>
                </c:pt>
                <c:pt idx="542">
                  <c:v>11.381202652433959</c:v>
                </c:pt>
                <c:pt idx="543">
                  <c:v>17.53284757419388</c:v>
                </c:pt>
                <c:pt idx="544">
                  <c:v>13.047222973428303</c:v>
                </c:pt>
                <c:pt idx="545">
                  <c:v>11.361488779176263</c:v>
                </c:pt>
                <c:pt idx="546">
                  <c:v>13.84787978091439</c:v>
                </c:pt>
                <c:pt idx="547">
                  <c:v>18.652029719234022</c:v>
                </c:pt>
                <c:pt idx="548">
                  <c:v>10.156082293207977</c:v>
                </c:pt>
                <c:pt idx="549">
                  <c:v>16.736639654674217</c:v>
                </c:pt>
                <c:pt idx="550">
                  <c:v>12.754429146123405</c:v>
                </c:pt>
                <c:pt idx="551">
                  <c:v>13.991970391482555</c:v>
                </c:pt>
                <c:pt idx="552">
                  <c:v>16.555640177409057</c:v>
                </c:pt>
                <c:pt idx="553">
                  <c:v>5.5859342962586442</c:v>
                </c:pt>
                <c:pt idx="554">
                  <c:v>12.549889985370797</c:v>
                </c:pt>
                <c:pt idx="555">
                  <c:v>6.5130493046644</c:v>
                </c:pt>
                <c:pt idx="556">
                  <c:v>7.183643920747083</c:v>
                </c:pt>
                <c:pt idx="557">
                  <c:v>9.6373418628763723</c:v>
                </c:pt>
                <c:pt idx="558">
                  <c:v>6.0742476932103964</c:v>
                </c:pt>
                <c:pt idx="559">
                  <c:v>2.2582989317684987</c:v>
                </c:pt>
                <c:pt idx="560">
                  <c:v>3.8344116029949564</c:v>
                </c:pt>
                <c:pt idx="561">
                  <c:v>10.574682994669033</c:v>
                </c:pt>
                <c:pt idx="562">
                  <c:v>-1.4624514133574515</c:v>
                </c:pt>
                <c:pt idx="563">
                  <c:v>-0.46475507432232144</c:v>
                </c:pt>
                <c:pt idx="564">
                  <c:v>5.8736218373427018</c:v>
                </c:pt>
                <c:pt idx="565">
                  <c:v>5.1210650154365522</c:v>
                </c:pt>
                <c:pt idx="566">
                  <c:v>2.9554729995414641</c:v>
                </c:pt>
                <c:pt idx="567">
                  <c:v>3.9323652594965743</c:v>
                </c:pt>
                <c:pt idx="568">
                  <c:v>2.8761760994379282</c:v>
                </c:pt>
                <c:pt idx="569">
                  <c:v>-0.27713173169937999</c:v>
                </c:pt>
                <c:pt idx="570">
                  <c:v>1.0685654533337738</c:v>
                </c:pt>
                <c:pt idx="571">
                  <c:v>3.637581647554236</c:v>
                </c:pt>
                <c:pt idx="572">
                  <c:v>2.9656819033097941</c:v>
                </c:pt>
                <c:pt idx="573">
                  <c:v>3.9114440961298182</c:v>
                </c:pt>
                <c:pt idx="574">
                  <c:v>2.9240567675488052</c:v>
                </c:pt>
                <c:pt idx="575">
                  <c:v>1.9671745471312516</c:v>
                </c:pt>
                <c:pt idx="576">
                  <c:v>3.0285322502771894</c:v>
                </c:pt>
                <c:pt idx="577">
                  <c:v>10.719867976620053</c:v>
                </c:pt>
                <c:pt idx="578">
                  <c:v>3.095127427717415</c:v>
                </c:pt>
                <c:pt idx="579">
                  <c:v>1.8214922487467271</c:v>
                </c:pt>
                <c:pt idx="580">
                  <c:v>3.2089176999907396</c:v>
                </c:pt>
                <c:pt idx="581">
                  <c:v>5.4364722416245739</c:v>
                </c:pt>
                <c:pt idx="582">
                  <c:v>4.0226118904726507</c:v>
                </c:pt>
                <c:pt idx="583">
                  <c:v>4.3384507964403705</c:v>
                </c:pt>
                <c:pt idx="584">
                  <c:v>8.0012119334422724</c:v>
                </c:pt>
                <c:pt idx="585">
                  <c:v>11.304396144958112</c:v>
                </c:pt>
                <c:pt idx="586">
                  <c:v>4.2197892035378546</c:v>
                </c:pt>
                <c:pt idx="587">
                  <c:v>4.3321831850859391</c:v>
                </c:pt>
                <c:pt idx="588">
                  <c:v>3.3160102561518849</c:v>
                </c:pt>
                <c:pt idx="589">
                  <c:v>3.3616798614514884</c:v>
                </c:pt>
                <c:pt idx="590">
                  <c:v>6.4684332009977075</c:v>
                </c:pt>
                <c:pt idx="591">
                  <c:v>11.272708481227497</c:v>
                </c:pt>
                <c:pt idx="592">
                  <c:v>2.8303577239816526</c:v>
                </c:pt>
                <c:pt idx="593">
                  <c:v>2.9137691482069306</c:v>
                </c:pt>
                <c:pt idx="594">
                  <c:v>4.0733489320926601</c:v>
                </c:pt>
                <c:pt idx="595">
                  <c:v>6.7329059773690974</c:v>
                </c:pt>
                <c:pt idx="596">
                  <c:v>3.3233454770401991</c:v>
                </c:pt>
                <c:pt idx="597">
                  <c:v>11.66376278348719</c:v>
                </c:pt>
                <c:pt idx="598">
                  <c:v>8.0038107408537549</c:v>
                </c:pt>
                <c:pt idx="599">
                  <c:v>4.5301181580124963</c:v>
                </c:pt>
                <c:pt idx="600">
                  <c:v>2.8406534796603049</c:v>
                </c:pt>
                <c:pt idx="601">
                  <c:v>3.6917133736260617</c:v>
                </c:pt>
                <c:pt idx="602">
                  <c:v>-0.2073729830184925</c:v>
                </c:pt>
                <c:pt idx="603">
                  <c:v>9.7333330132127527E-2</c:v>
                </c:pt>
                <c:pt idx="604">
                  <c:v>1.7742772704851955</c:v>
                </c:pt>
                <c:pt idx="605">
                  <c:v>2.7443632138745047</c:v>
                </c:pt>
                <c:pt idx="606">
                  <c:v>4.3510398953500644</c:v>
                </c:pt>
                <c:pt idx="607">
                  <c:v>3.8586965012215995</c:v>
                </c:pt>
                <c:pt idx="608">
                  <c:v>3.253109732604309</c:v>
                </c:pt>
                <c:pt idx="609">
                  <c:v>3.3528190679671761</c:v>
                </c:pt>
                <c:pt idx="610">
                  <c:v>1.7026539999796035</c:v>
                </c:pt>
                <c:pt idx="611">
                  <c:v>-0.49848530558169646</c:v>
                </c:pt>
                <c:pt idx="612">
                  <c:v>5.6381358611903698</c:v>
                </c:pt>
                <c:pt idx="613">
                  <c:v>5.5451536708149289</c:v>
                </c:pt>
                <c:pt idx="614">
                  <c:v>2.698070815745603</c:v>
                </c:pt>
                <c:pt idx="615">
                  <c:v>2.6640460573687124</c:v>
                </c:pt>
                <c:pt idx="616">
                  <c:v>4.1580121061671811</c:v>
                </c:pt>
                <c:pt idx="617">
                  <c:v>2.8836014446863443</c:v>
                </c:pt>
                <c:pt idx="618">
                  <c:v>2.6511308908018458</c:v>
                </c:pt>
                <c:pt idx="619">
                  <c:v>7.6737147500864049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BC-4BA8-B1A2-C11453C411FA}"/>
            </c:ext>
          </c:extLst>
        </c:ser>
        <c:ser>
          <c:idx val="2"/>
          <c:order val="1"/>
          <c:tx>
            <c:strRef>
              <c:f>'Indicadores Semanais'!$AA$6</c:f>
              <c:strCache>
                <c:ptCount val="1"/>
                <c:pt idx="0">
                  <c:v>DEI (média móvel semanal)</c:v>
                </c:pt>
              </c:strCache>
            </c:strRef>
          </c:tx>
          <c:spPr>
            <a:ln w="28575" cap="rnd">
              <a:solidFill>
                <a:srgbClr val="1F497D"/>
              </a:solidFill>
              <a:round/>
            </a:ln>
            <a:effectLst/>
          </c:spPr>
          <c:marker>
            <c:symbol val="none"/>
          </c:marker>
          <c:cat>
            <c:strRef>
              <c:f>'Indicadores Semanais'!$Y$9:$Y$628</c:f>
              <c:strCache>
                <c:ptCount val="620"/>
                <c:pt idx="0">
                  <c:v>01-01-2020</c:v>
                </c:pt>
                <c:pt idx="31">
                  <c:v>01-02-2020</c:v>
                </c:pt>
                <c:pt idx="59">
                  <c:v>01-03-2020</c:v>
                </c:pt>
                <c:pt idx="90">
                  <c:v>01-04-2020</c:v>
                </c:pt>
                <c:pt idx="120">
                  <c:v>01-05-2020</c:v>
                </c:pt>
                <c:pt idx="151">
                  <c:v>01-06-2020</c:v>
                </c:pt>
                <c:pt idx="181">
                  <c:v>01-07-2020</c:v>
                </c:pt>
                <c:pt idx="212">
                  <c:v>01-08-2020</c:v>
                </c:pt>
                <c:pt idx="243">
                  <c:v>01-09-2020</c:v>
                </c:pt>
                <c:pt idx="273">
                  <c:v>01-10-2020</c:v>
                </c:pt>
                <c:pt idx="304">
                  <c:v>01-11-2020</c:v>
                </c:pt>
                <c:pt idx="334">
                  <c:v>01-12-2020</c:v>
                </c:pt>
                <c:pt idx="365">
                  <c:v>01-01-2021</c:v>
                </c:pt>
                <c:pt idx="396">
                  <c:v>01-02-2021</c:v>
                </c:pt>
                <c:pt idx="424">
                  <c:v>01-03-2021</c:v>
                </c:pt>
                <c:pt idx="455">
                  <c:v>01-04-2021</c:v>
                </c:pt>
                <c:pt idx="485">
                  <c:v>01-05-2021</c:v>
                </c:pt>
                <c:pt idx="516">
                  <c:v>01-06-2021</c:v>
                </c:pt>
                <c:pt idx="546">
                  <c:v>01-07-2021</c:v>
                </c:pt>
                <c:pt idx="577">
                  <c:v>01-08-2021</c:v>
                </c:pt>
                <c:pt idx="608">
                  <c:v>01-09-2021</c:v>
                </c:pt>
                <c:pt idx="619">
                  <c:v>12-09-2021</c:v>
                </c:pt>
              </c:strCache>
            </c:strRef>
          </c:cat>
          <c:val>
            <c:numRef>
              <c:f>'Indicadores Semanais'!$AA$9:$AA$625</c:f>
              <c:numCache>
                <c:formatCode>0.0</c:formatCode>
                <c:ptCount val="617"/>
                <c:pt idx="0">
                  <c:v>-0.12691633336649555</c:v>
                </c:pt>
                <c:pt idx="1">
                  <c:v>0.3354875970844704</c:v>
                </c:pt>
                <c:pt idx="2">
                  <c:v>0.23652724438537751</c:v>
                </c:pt>
                <c:pt idx="3">
                  <c:v>-0.29458071046355322</c:v>
                </c:pt>
                <c:pt idx="4">
                  <c:v>-0.53869345817890713</c:v>
                </c:pt>
                <c:pt idx="5">
                  <c:v>-0.29182130038099913</c:v>
                </c:pt>
                <c:pt idx="6">
                  <c:v>8.9194888144655662E-2</c:v>
                </c:pt>
                <c:pt idx="7">
                  <c:v>0.50454199574232328</c:v>
                </c:pt>
                <c:pt idx="8">
                  <c:v>0.64359750725163523</c:v>
                </c:pt>
                <c:pt idx="9">
                  <c:v>0.79533679043359662</c:v>
                </c:pt>
                <c:pt idx="10">
                  <c:v>0.91979480973038663</c:v>
                </c:pt>
                <c:pt idx="11">
                  <c:v>0.98762477643579949</c:v>
                </c:pt>
                <c:pt idx="12">
                  <c:v>0.79677677536979841</c:v>
                </c:pt>
                <c:pt idx="13">
                  <c:v>0.66303051258165335</c:v>
                </c:pt>
                <c:pt idx="14">
                  <c:v>0.37594379234639497</c:v>
                </c:pt>
                <c:pt idx="15">
                  <c:v>0.23828538835625995</c:v>
                </c:pt>
                <c:pt idx="16">
                  <c:v>0.54544257190642753</c:v>
                </c:pt>
                <c:pt idx="17">
                  <c:v>0.63574826539652829</c:v>
                </c:pt>
                <c:pt idx="18">
                  <c:v>0.61912874221517122</c:v>
                </c:pt>
                <c:pt idx="19">
                  <c:v>0.85305961776619499</c:v>
                </c:pt>
                <c:pt idx="20">
                  <c:v>1.3223154807589741</c:v>
                </c:pt>
                <c:pt idx="21">
                  <c:v>1.9045748696359779</c:v>
                </c:pt>
                <c:pt idx="22">
                  <c:v>2.3104491715005362</c:v>
                </c:pt>
                <c:pt idx="23">
                  <c:v>2.0919452901846616</c:v>
                </c:pt>
                <c:pt idx="24">
                  <c:v>1.9743079832047352</c:v>
                </c:pt>
                <c:pt idx="25">
                  <c:v>2.0491486576974021</c:v>
                </c:pt>
                <c:pt idx="26">
                  <c:v>1.9896079052443483</c:v>
                </c:pt>
                <c:pt idx="27">
                  <c:v>1.6902525804596806</c:v>
                </c:pt>
                <c:pt idx="28">
                  <c:v>1.386989137528037</c:v>
                </c:pt>
                <c:pt idx="29">
                  <c:v>0.57869311381946031</c:v>
                </c:pt>
                <c:pt idx="30">
                  <c:v>0.11653671873080897</c:v>
                </c:pt>
                <c:pt idx="31">
                  <c:v>-0.37042938940190379</c:v>
                </c:pt>
                <c:pt idx="32">
                  <c:v>-1.0804824976067582</c:v>
                </c:pt>
                <c:pt idx="33">
                  <c:v>-1.6598821530980596</c:v>
                </c:pt>
                <c:pt idx="34">
                  <c:v>-2.0203072919666729</c:v>
                </c:pt>
                <c:pt idx="35">
                  <c:v>-2.5901613111288637</c:v>
                </c:pt>
                <c:pt idx="36">
                  <c:v>-2.670886240772675</c:v>
                </c:pt>
                <c:pt idx="37">
                  <c:v>-2.4938118138494332</c:v>
                </c:pt>
                <c:pt idx="38">
                  <c:v>-2.3362165513213129</c:v>
                </c:pt>
                <c:pt idx="39">
                  <c:v>-1.3772524735244462</c:v>
                </c:pt>
                <c:pt idx="40">
                  <c:v>-0.62528703351837289</c:v>
                </c:pt>
                <c:pt idx="41">
                  <c:v>-0.50924327161461447</c:v>
                </c:pt>
                <c:pt idx="42">
                  <c:v>-0.15055855985836072</c:v>
                </c:pt>
                <c:pt idx="43">
                  <c:v>0.40236442904489761</c:v>
                </c:pt>
                <c:pt idx="44">
                  <c:v>1.1898239888433755</c:v>
                </c:pt>
                <c:pt idx="45">
                  <c:v>1.5856248731678204</c:v>
                </c:pt>
                <c:pt idx="46">
                  <c:v>1.1795106461437401</c:v>
                </c:pt>
                <c:pt idx="47">
                  <c:v>0.80168361186446202</c:v>
                </c:pt>
                <c:pt idx="48">
                  <c:v>0.76532757153206588</c:v>
                </c:pt>
                <c:pt idx="49">
                  <c:v>0.83394114710817979</c:v>
                </c:pt>
                <c:pt idx="50">
                  <c:v>0.32651525707062568</c:v>
                </c:pt>
                <c:pt idx="51">
                  <c:v>-0.19339853023190753</c:v>
                </c:pt>
                <c:pt idx="52">
                  <c:v>9.2978602649995468E-2</c:v>
                </c:pt>
                <c:pt idx="53">
                  <c:v>0.59014142399274672</c:v>
                </c:pt>
                <c:pt idx="54">
                  <c:v>0.55229669896401945</c:v>
                </c:pt>
                <c:pt idx="55">
                  <c:v>0.76201342722798615</c:v>
                </c:pt>
                <c:pt idx="56">
                  <c:v>0.92680621058611234</c:v>
                </c:pt>
                <c:pt idx="57">
                  <c:v>1.7051671740145216</c:v>
                </c:pt>
                <c:pt idx="58">
                  <c:v>1.9125870011659107</c:v>
                </c:pt>
                <c:pt idx="59">
                  <c:v>1.430764260849227</c:v>
                </c:pt>
                <c:pt idx="60">
                  <c:v>1.0711974824310733</c:v>
                </c:pt>
                <c:pt idx="61">
                  <c:v>0.94739668026008261</c:v>
                </c:pt>
                <c:pt idx="62">
                  <c:v>0.83212880316441407</c:v>
                </c:pt>
                <c:pt idx="63">
                  <c:v>0.61679182516816844</c:v>
                </c:pt>
                <c:pt idx="64">
                  <c:v>0.33857172730342289</c:v>
                </c:pt>
                <c:pt idx="65">
                  <c:v>0.17034521530037194</c:v>
                </c:pt>
                <c:pt idx="66">
                  <c:v>0.8878837837243535</c:v>
                </c:pt>
                <c:pt idx="67">
                  <c:v>1.2459295720825996</c:v>
                </c:pt>
                <c:pt idx="68">
                  <c:v>1.8683204664215869</c:v>
                </c:pt>
                <c:pt idx="69">
                  <c:v>1.5761553044606949</c:v>
                </c:pt>
                <c:pt idx="70">
                  <c:v>1.8549911418363296</c:v>
                </c:pt>
                <c:pt idx="71">
                  <c:v>1.4623043317905631</c:v>
                </c:pt>
                <c:pt idx="72">
                  <c:v>0.81601383044069231</c:v>
                </c:pt>
                <c:pt idx="73">
                  <c:v>-0.42406225731398101</c:v>
                </c:pt>
                <c:pt idx="74">
                  <c:v>-2.5786805542890958</c:v>
                </c:pt>
                <c:pt idx="75">
                  <c:v>-4.8049955571910257</c:v>
                </c:pt>
                <c:pt idx="76">
                  <c:v>-6.6900222116474506</c:v>
                </c:pt>
                <c:pt idx="77">
                  <c:v>-9.6845216430570833</c:v>
                </c:pt>
                <c:pt idx="78">
                  <c:v>-11.797404780521266</c:v>
                </c:pt>
                <c:pt idx="79">
                  <c:v>-14.053781283702742</c:v>
                </c:pt>
                <c:pt idx="80">
                  <c:v>-15.717159908516276</c:v>
                </c:pt>
                <c:pt idx="81">
                  <c:v>-16.36694918839174</c:v>
                </c:pt>
                <c:pt idx="82">
                  <c:v>-16.861753889630684</c:v>
                </c:pt>
                <c:pt idx="83">
                  <c:v>-17.55421223821029</c:v>
                </c:pt>
                <c:pt idx="84">
                  <c:v>-17.994936065885277</c:v>
                </c:pt>
                <c:pt idx="85">
                  <c:v>-17.874300817610102</c:v>
                </c:pt>
                <c:pt idx="86">
                  <c:v>-16.923839577989867</c:v>
                </c:pt>
                <c:pt idx="87">
                  <c:v>-16.725570297445408</c:v>
                </c:pt>
                <c:pt idx="88">
                  <c:v>-16.793806143358712</c:v>
                </c:pt>
                <c:pt idx="89">
                  <c:v>-17.301394298346104</c:v>
                </c:pt>
                <c:pt idx="90">
                  <c:v>-17.398780272497742</c:v>
                </c:pt>
                <c:pt idx="91">
                  <c:v>-17.356786048171021</c:v>
                </c:pt>
                <c:pt idx="92">
                  <c:v>-18.201485278285997</c:v>
                </c:pt>
                <c:pt idx="93">
                  <c:v>-19.350060705170936</c:v>
                </c:pt>
                <c:pt idx="94">
                  <c:v>-20.129507432413572</c:v>
                </c:pt>
                <c:pt idx="95">
                  <c:v>-20.83111460415989</c:v>
                </c:pt>
                <c:pt idx="96">
                  <c:v>-21.627278689111858</c:v>
                </c:pt>
                <c:pt idx="97">
                  <c:v>-21.514210417604833</c:v>
                </c:pt>
                <c:pt idx="98">
                  <c:v>-21.864378741580911</c:v>
                </c:pt>
                <c:pt idx="99">
                  <c:v>-21.486669531617533</c:v>
                </c:pt>
                <c:pt idx="100">
                  <c:v>-21.034965981809766</c:v>
                </c:pt>
                <c:pt idx="101">
                  <c:v>-20.666833090729174</c:v>
                </c:pt>
                <c:pt idx="102">
                  <c:v>-20.500186235492517</c:v>
                </c:pt>
                <c:pt idx="103">
                  <c:v>-20.144133742601657</c:v>
                </c:pt>
                <c:pt idx="104">
                  <c:v>-20.448465164647583</c:v>
                </c:pt>
                <c:pt idx="105">
                  <c:v>-20.513474475052274</c:v>
                </c:pt>
                <c:pt idx="106">
                  <c:v>-20.780489060647096</c:v>
                </c:pt>
                <c:pt idx="107">
                  <c:v>-20.789925502782296</c:v>
                </c:pt>
                <c:pt idx="108">
                  <c:v>-21.052076808635281</c:v>
                </c:pt>
                <c:pt idx="109">
                  <c:v>-20.882262916247587</c:v>
                </c:pt>
                <c:pt idx="110">
                  <c:v>-20.851939786456448</c:v>
                </c:pt>
                <c:pt idx="111">
                  <c:v>-20.909677678263051</c:v>
                </c:pt>
                <c:pt idx="112">
                  <c:v>-20.177810244223036</c:v>
                </c:pt>
                <c:pt idx="113">
                  <c:v>-19.701464047998012</c:v>
                </c:pt>
                <c:pt idx="114">
                  <c:v>-19.568250782538541</c:v>
                </c:pt>
                <c:pt idx="115">
                  <c:v>-18.956554815592963</c:v>
                </c:pt>
                <c:pt idx="116">
                  <c:v>-18.69559683839044</c:v>
                </c:pt>
                <c:pt idx="117">
                  <c:v>-18.919026405109896</c:v>
                </c:pt>
                <c:pt idx="118">
                  <c:v>-18.860368909559952</c:v>
                </c:pt>
                <c:pt idx="119">
                  <c:v>-19.647643073775832</c:v>
                </c:pt>
                <c:pt idx="120">
                  <c:v>-19.530260438098857</c:v>
                </c:pt>
                <c:pt idx="121">
                  <c:v>-20.065379811107583</c:v>
                </c:pt>
                <c:pt idx="122">
                  <c:v>-20.439372995585227</c:v>
                </c:pt>
                <c:pt idx="123">
                  <c:v>-20.876402044280933</c:v>
                </c:pt>
                <c:pt idx="124">
                  <c:v>-20.291119023995943</c:v>
                </c:pt>
                <c:pt idx="125">
                  <c:v>-20.251079261494663</c:v>
                </c:pt>
                <c:pt idx="126">
                  <c:v>-20.226114765062707</c:v>
                </c:pt>
                <c:pt idx="127">
                  <c:v>-20.794728431572782</c:v>
                </c:pt>
                <c:pt idx="128">
                  <c:v>-20.78623310615389</c:v>
                </c:pt>
                <c:pt idx="129">
                  <c:v>-20.985568523699392</c:v>
                </c:pt>
                <c:pt idx="130">
                  <c:v>-20.764284457030247</c:v>
                </c:pt>
                <c:pt idx="131">
                  <c:v>-20.116410608828488</c:v>
                </c:pt>
                <c:pt idx="132">
                  <c:v>-20.095401585583186</c:v>
                </c:pt>
                <c:pt idx="133">
                  <c:v>-20.004966604512408</c:v>
                </c:pt>
                <c:pt idx="134">
                  <c:v>-20.012401438058539</c:v>
                </c:pt>
                <c:pt idx="135">
                  <c:v>-19.895621452999002</c:v>
                </c:pt>
                <c:pt idx="136">
                  <c:v>-19.501677935224034</c:v>
                </c:pt>
                <c:pt idx="137">
                  <c:v>-19.172211990698109</c:v>
                </c:pt>
                <c:pt idx="138">
                  <c:v>-19.359887080733944</c:v>
                </c:pt>
                <c:pt idx="139">
                  <c:v>-19.134663328579531</c:v>
                </c:pt>
                <c:pt idx="140">
                  <c:v>-18.75193304171745</c:v>
                </c:pt>
                <c:pt idx="141">
                  <c:v>-18.478338303068426</c:v>
                </c:pt>
                <c:pt idx="142">
                  <c:v>-18.044469582479532</c:v>
                </c:pt>
                <c:pt idx="143">
                  <c:v>-18.149844358644625</c:v>
                </c:pt>
                <c:pt idx="144">
                  <c:v>-18.129827471277736</c:v>
                </c:pt>
                <c:pt idx="145">
                  <c:v>-18.093355622795695</c:v>
                </c:pt>
                <c:pt idx="146">
                  <c:v>-17.837041090904261</c:v>
                </c:pt>
                <c:pt idx="147">
                  <c:v>-17.829932305761957</c:v>
                </c:pt>
                <c:pt idx="148">
                  <c:v>-17.822945256570822</c:v>
                </c:pt>
                <c:pt idx="149">
                  <c:v>-18.09347765818373</c:v>
                </c:pt>
                <c:pt idx="150">
                  <c:v>-17.98542608480356</c:v>
                </c:pt>
                <c:pt idx="151">
                  <c:v>-17.781257239575741</c:v>
                </c:pt>
                <c:pt idx="152">
                  <c:v>-17.397580873257848</c:v>
                </c:pt>
                <c:pt idx="153">
                  <c:v>-17.136951510506172</c:v>
                </c:pt>
                <c:pt idx="154">
                  <c:v>-16.49113931345018</c:v>
                </c:pt>
                <c:pt idx="155">
                  <c:v>-15.757474463315967</c:v>
                </c:pt>
                <c:pt idx="156">
                  <c:v>-14.612209073661656</c:v>
                </c:pt>
                <c:pt idx="157">
                  <c:v>-13.300938389464326</c:v>
                </c:pt>
                <c:pt idx="158">
                  <c:v>-14.044434643937686</c:v>
                </c:pt>
                <c:pt idx="159">
                  <c:v>-14.636568340268061</c:v>
                </c:pt>
                <c:pt idx="160">
                  <c:v>-14.453964305771786</c:v>
                </c:pt>
                <c:pt idx="161">
                  <c:v>-14.557313302869385</c:v>
                </c:pt>
                <c:pt idx="162">
                  <c:v>-14.167234154465019</c:v>
                </c:pt>
                <c:pt idx="163">
                  <c:v>-14.499244240229773</c:v>
                </c:pt>
                <c:pt idx="164">
                  <c:v>-15.320758842252989</c:v>
                </c:pt>
                <c:pt idx="165">
                  <c:v>-14.196146329661632</c:v>
                </c:pt>
                <c:pt idx="166">
                  <c:v>-13.419179572497841</c:v>
                </c:pt>
                <c:pt idx="167">
                  <c:v>-12.760311557821543</c:v>
                </c:pt>
                <c:pt idx="168">
                  <c:v>-12.086115610972659</c:v>
                </c:pt>
                <c:pt idx="169">
                  <c:v>-12.180684481167392</c:v>
                </c:pt>
                <c:pt idx="170">
                  <c:v>-12.340909879719565</c:v>
                </c:pt>
                <c:pt idx="171">
                  <c:v>-11.94739107062494</c:v>
                </c:pt>
                <c:pt idx="172">
                  <c:v>-11.784925859769988</c:v>
                </c:pt>
                <c:pt idx="173">
                  <c:v>-11.722517071190307</c:v>
                </c:pt>
                <c:pt idx="174">
                  <c:v>-12.357689991739486</c:v>
                </c:pt>
                <c:pt idx="175">
                  <c:v>-12.807937919394027</c:v>
                </c:pt>
                <c:pt idx="176">
                  <c:v>-13.062157832930534</c:v>
                </c:pt>
                <c:pt idx="177">
                  <c:v>-13.051260306715319</c:v>
                </c:pt>
                <c:pt idx="178">
                  <c:v>-13.143723305828628</c:v>
                </c:pt>
                <c:pt idx="179">
                  <c:v>-13.125344734760384</c:v>
                </c:pt>
                <c:pt idx="180">
                  <c:v>-12.811058336673957</c:v>
                </c:pt>
                <c:pt idx="181">
                  <c:v>-12.386120129274589</c:v>
                </c:pt>
                <c:pt idx="182">
                  <c:v>-11.916306577111852</c:v>
                </c:pt>
                <c:pt idx="183">
                  <c:v>-11.222337235693255</c:v>
                </c:pt>
                <c:pt idx="184">
                  <c:v>-10.510955996207002</c:v>
                </c:pt>
                <c:pt idx="185">
                  <c:v>-9.9768265524166484</c:v>
                </c:pt>
                <c:pt idx="186">
                  <c:v>-9.5999465277029881</c:v>
                </c:pt>
                <c:pt idx="187">
                  <c:v>-9.5461162784589089</c:v>
                </c:pt>
                <c:pt idx="188">
                  <c:v>-9.3826839060546607</c:v>
                </c:pt>
                <c:pt idx="189">
                  <c:v>-9.3746992516824665</c:v>
                </c:pt>
                <c:pt idx="190">
                  <c:v>-9.3499148154277911</c:v>
                </c:pt>
                <c:pt idx="191">
                  <c:v>-9.1580497593149062</c:v>
                </c:pt>
                <c:pt idx="192">
                  <c:v>-9.1186094271693285</c:v>
                </c:pt>
                <c:pt idx="193">
                  <c:v>-8.8546745555511599</c:v>
                </c:pt>
                <c:pt idx="194">
                  <c:v>-8.3368607691185126</c:v>
                </c:pt>
                <c:pt idx="195">
                  <c:v>-7.8954765394816615</c:v>
                </c:pt>
                <c:pt idx="196">
                  <c:v>-7.6065205128656936</c:v>
                </c:pt>
                <c:pt idx="197">
                  <c:v>-7.3995208047635783</c:v>
                </c:pt>
                <c:pt idx="198">
                  <c:v>-7.2856976855349345</c:v>
                </c:pt>
                <c:pt idx="199">
                  <c:v>-7.4103265337982078</c:v>
                </c:pt>
                <c:pt idx="200">
                  <c:v>-7.4159230835615944</c:v>
                </c:pt>
                <c:pt idx="201">
                  <c:v>-7.7245042184939319</c:v>
                </c:pt>
                <c:pt idx="202">
                  <c:v>-7.8555489948226249</c:v>
                </c:pt>
                <c:pt idx="203">
                  <c:v>-7.7740053024675859</c:v>
                </c:pt>
                <c:pt idx="204">
                  <c:v>-7.6862250341322662</c:v>
                </c:pt>
                <c:pt idx="205">
                  <c:v>-7.7862635504521629</c:v>
                </c:pt>
                <c:pt idx="206">
                  <c:v>-7.539572760118026</c:v>
                </c:pt>
                <c:pt idx="207">
                  <c:v>-7.2917956894582314</c:v>
                </c:pt>
                <c:pt idx="208">
                  <c:v>-7.2567861651280774</c:v>
                </c:pt>
                <c:pt idx="209">
                  <c:v>-6.9743582146996541</c:v>
                </c:pt>
                <c:pt idx="210">
                  <c:v>-6.7438807080880077</c:v>
                </c:pt>
                <c:pt idx="211">
                  <c:v>-6.7916432421931514</c:v>
                </c:pt>
                <c:pt idx="212">
                  <c:v>-6.9335306476807403</c:v>
                </c:pt>
                <c:pt idx="213">
                  <c:v>-6.8384257702407467</c:v>
                </c:pt>
                <c:pt idx="214">
                  <c:v>-6.9101382576069517</c:v>
                </c:pt>
                <c:pt idx="215">
                  <c:v>-6.9715693010507023</c:v>
                </c:pt>
                <c:pt idx="216">
                  <c:v>-7.1847877471948669</c:v>
                </c:pt>
                <c:pt idx="217">
                  <c:v>-7.1279646185855929</c:v>
                </c:pt>
                <c:pt idx="218">
                  <c:v>-7.14903144696118</c:v>
                </c:pt>
                <c:pt idx="219">
                  <c:v>-7.078400123404947</c:v>
                </c:pt>
                <c:pt idx="220">
                  <c:v>-6.6994994544715576</c:v>
                </c:pt>
                <c:pt idx="221">
                  <c:v>-6.1537011373898141</c:v>
                </c:pt>
                <c:pt idx="222">
                  <c:v>-5.5811555456227975</c:v>
                </c:pt>
                <c:pt idx="223">
                  <c:v>-5.0490157488138294</c:v>
                </c:pt>
                <c:pt idx="224">
                  <c:v>-3.5021831582121057</c:v>
                </c:pt>
                <c:pt idx="225">
                  <c:v>-3.05847545107205</c:v>
                </c:pt>
                <c:pt idx="226">
                  <c:v>-3.1232828748039716</c:v>
                </c:pt>
                <c:pt idx="227">
                  <c:v>-3.2704655285533462</c:v>
                </c:pt>
                <c:pt idx="228">
                  <c:v>-3.4262324875462662</c:v>
                </c:pt>
                <c:pt idx="229">
                  <c:v>-3.750319049519264</c:v>
                </c:pt>
                <c:pt idx="230">
                  <c:v>-3.6687840203775948</c:v>
                </c:pt>
                <c:pt idx="231">
                  <c:v>-4.4905624966758309</c:v>
                </c:pt>
                <c:pt idx="232">
                  <c:v>-4.8248559955747874</c:v>
                </c:pt>
                <c:pt idx="233">
                  <c:v>-4.5404417926038523</c:v>
                </c:pt>
                <c:pt idx="234">
                  <c:v>-4.4358065385387118</c:v>
                </c:pt>
                <c:pt idx="235">
                  <c:v>-4.4485013213352156</c:v>
                </c:pt>
                <c:pt idx="236">
                  <c:v>-4.2355981056329002</c:v>
                </c:pt>
                <c:pt idx="237">
                  <c:v>-4.018554781443382</c:v>
                </c:pt>
                <c:pt idx="238">
                  <c:v>-4.107721222814221</c:v>
                </c:pt>
                <c:pt idx="239">
                  <c:v>-3.9371476122480229</c:v>
                </c:pt>
                <c:pt idx="240">
                  <c:v>-4.0436773787953948</c:v>
                </c:pt>
                <c:pt idx="241">
                  <c:v>-4.176781431902616</c:v>
                </c:pt>
                <c:pt idx="242">
                  <c:v>-4.3772489248858095</c:v>
                </c:pt>
                <c:pt idx="243">
                  <c:v>-4.0646281842138388</c:v>
                </c:pt>
                <c:pt idx="244">
                  <c:v>-4.3158438237932586</c:v>
                </c:pt>
                <c:pt idx="245">
                  <c:v>-4.2930023240955801</c:v>
                </c:pt>
                <c:pt idx="246">
                  <c:v>-3.8962673598024118</c:v>
                </c:pt>
                <c:pt idx="247">
                  <c:v>-3.3520982935063279</c:v>
                </c:pt>
                <c:pt idx="248">
                  <c:v>-3.2497925208344447</c:v>
                </c:pt>
                <c:pt idx="249">
                  <c:v>-3.1733125442836783</c:v>
                </c:pt>
                <c:pt idx="250">
                  <c:v>-3.4651089060371882</c:v>
                </c:pt>
                <c:pt idx="251">
                  <c:v>-3.3772126412308494</c:v>
                </c:pt>
                <c:pt idx="252">
                  <c:v>-3.4050114901222281</c:v>
                </c:pt>
                <c:pt idx="253">
                  <c:v>-3.6664355428765845</c:v>
                </c:pt>
                <c:pt idx="254">
                  <c:v>-3.8921127289350159</c:v>
                </c:pt>
                <c:pt idx="255">
                  <c:v>-3.9193545578725884</c:v>
                </c:pt>
                <c:pt idx="256">
                  <c:v>-3.6065387370105575</c:v>
                </c:pt>
                <c:pt idx="257">
                  <c:v>-3.1948828026653513</c:v>
                </c:pt>
                <c:pt idx="258">
                  <c:v>-2.8717923878546783</c:v>
                </c:pt>
                <c:pt idx="259">
                  <c:v>-2.9266936473723875</c:v>
                </c:pt>
                <c:pt idx="260">
                  <c:v>-2.6456917664320487</c:v>
                </c:pt>
                <c:pt idx="261">
                  <c:v>-2.2763330816559346</c:v>
                </c:pt>
                <c:pt idx="262">
                  <c:v>-1.9183707042048543</c:v>
                </c:pt>
                <c:pt idx="263">
                  <c:v>-2.1259762619616893</c:v>
                </c:pt>
                <c:pt idx="264">
                  <c:v>-2.1116988201338329</c:v>
                </c:pt>
                <c:pt idx="265">
                  <c:v>-2.1905726462133912</c:v>
                </c:pt>
                <c:pt idx="266">
                  <c:v>-2.2978562383644241</c:v>
                </c:pt>
                <c:pt idx="267">
                  <c:v>-2.8471197526284735</c:v>
                </c:pt>
                <c:pt idx="268">
                  <c:v>-3.5472297298832132</c:v>
                </c:pt>
                <c:pt idx="269">
                  <c:v>-3.9579879786987457</c:v>
                </c:pt>
                <c:pt idx="270">
                  <c:v>-4.4415509483823685</c:v>
                </c:pt>
                <c:pt idx="271">
                  <c:v>-4.8799385220456539</c:v>
                </c:pt>
                <c:pt idx="272">
                  <c:v>-4.9880776127396382</c:v>
                </c:pt>
                <c:pt idx="273">
                  <c:v>-5.1049164185441507</c:v>
                </c:pt>
                <c:pt idx="274">
                  <c:v>-5.0425960210678227</c:v>
                </c:pt>
                <c:pt idx="275">
                  <c:v>-5.0175972448372921</c:v>
                </c:pt>
                <c:pt idx="276">
                  <c:v>-5.0002888249689779</c:v>
                </c:pt>
                <c:pt idx="277">
                  <c:v>-4.6816884562004875</c:v>
                </c:pt>
                <c:pt idx="278">
                  <c:v>-4.8499018399338159</c:v>
                </c:pt>
                <c:pt idx="279">
                  <c:v>-4.9004047412396163</c:v>
                </c:pt>
                <c:pt idx="280">
                  <c:v>-4.880050358522749</c:v>
                </c:pt>
                <c:pt idx="281">
                  <c:v>-5.0532684167810045</c:v>
                </c:pt>
                <c:pt idx="282">
                  <c:v>-5.2267128110714554</c:v>
                </c:pt>
                <c:pt idx="283">
                  <c:v>-5.3781970378880031</c:v>
                </c:pt>
                <c:pt idx="284">
                  <c:v>-5.4916406443584576</c:v>
                </c:pt>
                <c:pt idx="285">
                  <c:v>-5.2389031857797468</c:v>
                </c:pt>
                <c:pt idx="286">
                  <c:v>-5.3761279299487157</c:v>
                </c:pt>
                <c:pt idx="287">
                  <c:v>-5.3651860495561694</c:v>
                </c:pt>
                <c:pt idx="288">
                  <c:v>-5.5121642681774663</c:v>
                </c:pt>
                <c:pt idx="289">
                  <c:v>-5.6097893163970838</c:v>
                </c:pt>
                <c:pt idx="290">
                  <c:v>-5.7962281289771003</c:v>
                </c:pt>
                <c:pt idx="291">
                  <c:v>-6.0535346407100263</c:v>
                </c:pt>
                <c:pt idx="292">
                  <c:v>-6.275269823341648</c:v>
                </c:pt>
                <c:pt idx="293">
                  <c:v>-6.4193324712349504</c:v>
                </c:pt>
                <c:pt idx="294">
                  <c:v>-6.0945953647551772</c:v>
                </c:pt>
                <c:pt idx="295">
                  <c:v>-5.9498362734469206</c:v>
                </c:pt>
                <c:pt idx="296">
                  <c:v>-5.6617549939037577</c:v>
                </c:pt>
                <c:pt idx="297">
                  <c:v>-5.3122507259813281</c:v>
                </c:pt>
                <c:pt idx="298">
                  <c:v>-4.8806010673789784</c:v>
                </c:pt>
                <c:pt idx="299">
                  <c:v>-4.8509767235630816</c:v>
                </c:pt>
                <c:pt idx="300">
                  <c:v>-5.2225739984733357</c:v>
                </c:pt>
                <c:pt idx="301">
                  <c:v>-5.5947908547938425</c:v>
                </c:pt>
                <c:pt idx="302">
                  <c:v>-5.1484508393485573</c:v>
                </c:pt>
                <c:pt idx="303">
                  <c:v>-4.8765637659116381</c:v>
                </c:pt>
                <c:pt idx="304">
                  <c:v>-4.9565596410848682</c:v>
                </c:pt>
                <c:pt idx="305">
                  <c:v>-4.6732977230849215</c:v>
                </c:pt>
                <c:pt idx="306">
                  <c:v>-4.2014326113220894</c:v>
                </c:pt>
                <c:pt idx="307">
                  <c:v>-3.4943599431783521</c:v>
                </c:pt>
                <c:pt idx="308">
                  <c:v>-3.4816924298967189</c:v>
                </c:pt>
                <c:pt idx="309">
                  <c:v>-4.017142041625215</c:v>
                </c:pt>
                <c:pt idx="310">
                  <c:v>-4.4005291278539032</c:v>
                </c:pt>
                <c:pt idx="311">
                  <c:v>-4.714938497955349</c:v>
                </c:pt>
                <c:pt idx="312">
                  <c:v>-5.238606232237168</c:v>
                </c:pt>
                <c:pt idx="313">
                  <c:v>-5.4313863864174623</c:v>
                </c:pt>
                <c:pt idx="314">
                  <c:v>-6.5562283463975009</c:v>
                </c:pt>
                <c:pt idx="315">
                  <c:v>-7.7035149514947232</c:v>
                </c:pt>
                <c:pt idx="316">
                  <c:v>-7.7142991914167203</c:v>
                </c:pt>
                <c:pt idx="317">
                  <c:v>-8.0629119347622709</c:v>
                </c:pt>
                <c:pt idx="318">
                  <c:v>-8.2209194105772649</c:v>
                </c:pt>
                <c:pt idx="319">
                  <c:v>-8.7435266331381403</c:v>
                </c:pt>
                <c:pt idx="320">
                  <c:v>-9.4968138975225909</c:v>
                </c:pt>
                <c:pt idx="321">
                  <c:v>-9.9672640375613248</c:v>
                </c:pt>
                <c:pt idx="322">
                  <c:v>-10.000843749495544</c:v>
                </c:pt>
                <c:pt idx="323">
                  <c:v>-10.28573352366017</c:v>
                </c:pt>
                <c:pt idx="324">
                  <c:v>-10.207985851926157</c:v>
                </c:pt>
                <c:pt idx="325">
                  <c:v>-9.6372219065010807</c:v>
                </c:pt>
                <c:pt idx="326">
                  <c:v>-8.6623811479569444</c:v>
                </c:pt>
                <c:pt idx="327">
                  <c:v>-7.3571801019989493</c:v>
                </c:pt>
                <c:pt idx="328">
                  <c:v>-6.5405525787997609</c:v>
                </c:pt>
                <c:pt idx="329">
                  <c:v>-6.3831111271248506</c:v>
                </c:pt>
                <c:pt idx="330">
                  <c:v>-6.9031489997330757</c:v>
                </c:pt>
                <c:pt idx="331">
                  <c:v>-7.6314841392658641</c:v>
                </c:pt>
                <c:pt idx="332">
                  <c:v>-7.8491804405270544</c:v>
                </c:pt>
                <c:pt idx="333">
                  <c:v>-7.954192058471099</c:v>
                </c:pt>
                <c:pt idx="334">
                  <c:v>-8.3328955132194356</c:v>
                </c:pt>
                <c:pt idx="335">
                  <c:v>-8.031640855314123</c:v>
                </c:pt>
                <c:pt idx="336">
                  <c:v>-7.3763153103736316</c:v>
                </c:pt>
                <c:pt idx="337">
                  <c:v>-7.04990200701784</c:v>
                </c:pt>
                <c:pt idx="338">
                  <c:v>-6.8546051943294257</c:v>
                </c:pt>
                <c:pt idx="339">
                  <c:v>-6.462057393125348</c:v>
                </c:pt>
                <c:pt idx="340">
                  <c:v>-6.5966253640343817</c:v>
                </c:pt>
                <c:pt idx="341">
                  <c:v>-6.9888080107271424</c:v>
                </c:pt>
                <c:pt idx="342">
                  <c:v>-7.2864251800579609</c:v>
                </c:pt>
                <c:pt idx="343">
                  <c:v>-7.2251944242097492</c:v>
                </c:pt>
                <c:pt idx="344">
                  <c:v>-6.2057403650134617</c:v>
                </c:pt>
                <c:pt idx="345">
                  <c:v>-4.7905777920888903</c:v>
                </c:pt>
                <c:pt idx="346">
                  <c:v>-4.944399933365891</c:v>
                </c:pt>
                <c:pt idx="347">
                  <c:v>-4.6325520300650131</c:v>
                </c:pt>
                <c:pt idx="348">
                  <c:v>-4.1057878051373642</c:v>
                </c:pt>
                <c:pt idx="349">
                  <c:v>-3.1879536716863193</c:v>
                </c:pt>
                <c:pt idx="350">
                  <c:v>-2.5840999543166823</c:v>
                </c:pt>
                <c:pt idx="351">
                  <c:v>-2.0869587371344949</c:v>
                </c:pt>
                <c:pt idx="352">
                  <c:v>-1.7390967197111824</c:v>
                </c:pt>
                <c:pt idx="353">
                  <c:v>-0.98518200390768185</c:v>
                </c:pt>
                <c:pt idx="354">
                  <c:v>-0.796275989636132</c:v>
                </c:pt>
                <c:pt idx="355">
                  <c:v>-1.3965239293354219</c:v>
                </c:pt>
                <c:pt idx="356">
                  <c:v>-0.99287945061829497</c:v>
                </c:pt>
                <c:pt idx="357">
                  <c:v>2.5835240120221696E-2</c:v>
                </c:pt>
                <c:pt idx="358">
                  <c:v>-0.38744849739890136</c:v>
                </c:pt>
                <c:pt idx="359">
                  <c:v>-0.26669219294101937</c:v>
                </c:pt>
                <c:pt idx="360">
                  <c:v>-0.33831941742689714</c:v>
                </c:pt>
                <c:pt idx="361">
                  <c:v>-0.51979195237276665</c:v>
                </c:pt>
                <c:pt idx="362">
                  <c:v>-1.7185602235625284</c:v>
                </c:pt>
                <c:pt idx="363">
                  <c:v>-3.2582901401738686</c:v>
                </c:pt>
                <c:pt idx="364">
                  <c:v>-4.7418695162842122</c:v>
                </c:pt>
                <c:pt idx="365">
                  <c:v>-4.6004912831709888</c:v>
                </c:pt>
                <c:pt idx="366">
                  <c:v>-5.1659203058925351</c:v>
                </c:pt>
                <c:pt idx="367">
                  <c:v>-5.8096934471060298</c:v>
                </c:pt>
                <c:pt idx="368">
                  <c:v>-6.1849757652612416</c:v>
                </c:pt>
                <c:pt idx="369">
                  <c:v>-4.3448821114606435</c:v>
                </c:pt>
                <c:pt idx="370">
                  <c:v>-3.7604424012268902</c:v>
                </c:pt>
                <c:pt idx="371">
                  <c:v>-3.9075839879412433</c:v>
                </c:pt>
                <c:pt idx="372">
                  <c:v>-3.853968638040691</c:v>
                </c:pt>
                <c:pt idx="373">
                  <c:v>-3.6486294894703519</c:v>
                </c:pt>
                <c:pt idx="374">
                  <c:v>-3.17581697904799</c:v>
                </c:pt>
                <c:pt idx="375">
                  <c:v>-2.4408163287309841</c:v>
                </c:pt>
                <c:pt idx="376">
                  <c:v>-3.2751537156698944</c:v>
                </c:pt>
                <c:pt idx="377">
                  <c:v>-3.7602429405004196</c:v>
                </c:pt>
                <c:pt idx="378">
                  <c:v>-3.934699222521818</c:v>
                </c:pt>
                <c:pt idx="379">
                  <c:v>-4.6302156868907147</c:v>
                </c:pt>
                <c:pt idx="380">
                  <c:v>-5.7073001063305924</c:v>
                </c:pt>
                <c:pt idx="381">
                  <c:v>-7.1158555310809914</c:v>
                </c:pt>
                <c:pt idx="382">
                  <c:v>-8.6500847255906717</c:v>
                </c:pt>
                <c:pt idx="383">
                  <c:v>-8.948250546098409</c:v>
                </c:pt>
                <c:pt idx="384">
                  <c:v>-9.3271879330955301</c:v>
                </c:pt>
                <c:pt idx="385">
                  <c:v>-9.7785494930108676</c:v>
                </c:pt>
                <c:pt idx="386">
                  <c:v>-9.8426126251650619</c:v>
                </c:pt>
                <c:pt idx="387">
                  <c:v>-10.14627607948125</c:v>
                </c:pt>
                <c:pt idx="388">
                  <c:v>-9.8043253245421074</c:v>
                </c:pt>
                <c:pt idx="389">
                  <c:v>-9.2747281313140633</c:v>
                </c:pt>
                <c:pt idx="390">
                  <c:v>-9.1502688896592979</c:v>
                </c:pt>
                <c:pt idx="391">
                  <c:v>-9.0617567171946085</c:v>
                </c:pt>
                <c:pt idx="392">
                  <c:v>-9.4446628746935151</c:v>
                </c:pt>
                <c:pt idx="393">
                  <c:v>-9.4877884453456272</c:v>
                </c:pt>
                <c:pt idx="394">
                  <c:v>-9.0117644255919576</c:v>
                </c:pt>
                <c:pt idx="395">
                  <c:v>-9.2056537677962673</c:v>
                </c:pt>
                <c:pt idx="396">
                  <c:v>-9.3235870811191948</c:v>
                </c:pt>
                <c:pt idx="397">
                  <c:v>-8.9548058596200075</c:v>
                </c:pt>
                <c:pt idx="398">
                  <c:v>-8.5666841497278305</c:v>
                </c:pt>
                <c:pt idx="399">
                  <c:v>-7.3572048197491045</c:v>
                </c:pt>
                <c:pt idx="400">
                  <c:v>-7.0922502665986249</c:v>
                </c:pt>
                <c:pt idx="401">
                  <c:v>-6.802514305485583</c:v>
                </c:pt>
                <c:pt idx="402">
                  <c:v>-6.4792742570810855</c:v>
                </c:pt>
                <c:pt idx="403">
                  <c:v>-6.3725802264561242</c:v>
                </c:pt>
                <c:pt idx="404">
                  <c:v>-6.4269891341841907</c:v>
                </c:pt>
                <c:pt idx="405">
                  <c:v>-6.5028839417059867</c:v>
                </c:pt>
                <c:pt idx="406">
                  <c:v>-7.3975476843864145</c:v>
                </c:pt>
                <c:pt idx="407">
                  <c:v>-6.9116739294228395</c:v>
                </c:pt>
                <c:pt idx="408">
                  <c:v>-5.6353143765455007</c:v>
                </c:pt>
                <c:pt idx="409">
                  <c:v>-5.3884380840541413</c:v>
                </c:pt>
                <c:pt idx="410">
                  <c:v>-5.2190985488395665</c:v>
                </c:pt>
                <c:pt idx="411">
                  <c:v>-4.921172439302465</c:v>
                </c:pt>
                <c:pt idx="412">
                  <c:v>-4.4061115489085347</c:v>
                </c:pt>
                <c:pt idx="413">
                  <c:v>-3.874200951238191</c:v>
                </c:pt>
                <c:pt idx="414">
                  <c:v>-4.0177685980398303</c:v>
                </c:pt>
                <c:pt idx="415">
                  <c:v>-4.8154833316472603</c:v>
                </c:pt>
                <c:pt idx="416">
                  <c:v>-5.1097812799603561</c:v>
                </c:pt>
                <c:pt idx="417">
                  <c:v>-5.2226177471392559</c:v>
                </c:pt>
                <c:pt idx="418">
                  <c:v>-5.5207537059531004</c:v>
                </c:pt>
                <c:pt idx="419">
                  <c:v>-5.6137246567172907</c:v>
                </c:pt>
                <c:pt idx="420">
                  <c:v>-6.3304475594447762</c:v>
                </c:pt>
                <c:pt idx="421">
                  <c:v>-6.9188729802292146</c:v>
                </c:pt>
                <c:pt idx="422">
                  <c:v>-7.5964270789502466</c:v>
                </c:pt>
                <c:pt idx="423">
                  <c:v>-7.894630188818196</c:v>
                </c:pt>
                <c:pt idx="424">
                  <c:v>-8.1552258810053271</c:v>
                </c:pt>
                <c:pt idx="425">
                  <c:v>-8.4154959716013273</c:v>
                </c:pt>
                <c:pt idx="426">
                  <c:v>-9.2036488589680534</c:v>
                </c:pt>
                <c:pt idx="427">
                  <c:v>-9.2588584143799206</c:v>
                </c:pt>
                <c:pt idx="428">
                  <c:v>-9.6217152359912017</c:v>
                </c:pt>
                <c:pt idx="429">
                  <c:v>-9.7291282806868367</c:v>
                </c:pt>
                <c:pt idx="430">
                  <c:v>-9.7173291351406927</c:v>
                </c:pt>
                <c:pt idx="431">
                  <c:v>-9.988149696488108</c:v>
                </c:pt>
                <c:pt idx="432">
                  <c:v>-10.438713907106196</c:v>
                </c:pt>
                <c:pt idx="433">
                  <c:v>-10.103887685503992</c:v>
                </c:pt>
                <c:pt idx="434">
                  <c:v>-9.7153626492195482</c:v>
                </c:pt>
                <c:pt idx="435">
                  <c:v>-9.3283538778004687</c:v>
                </c:pt>
                <c:pt idx="436">
                  <c:v>-8.9582622075318916</c:v>
                </c:pt>
                <c:pt idx="437">
                  <c:v>-8.2425207234025315</c:v>
                </c:pt>
                <c:pt idx="438">
                  <c:v>-7.205581248038305</c:v>
                </c:pt>
                <c:pt idx="439">
                  <c:v>-4.513250497912531</c:v>
                </c:pt>
                <c:pt idx="440">
                  <c:v>-2.117089219440321</c:v>
                </c:pt>
                <c:pt idx="441">
                  <c:v>0.85679937925737337</c:v>
                </c:pt>
                <c:pt idx="442">
                  <c:v>3.4953378052495183</c:v>
                </c:pt>
                <c:pt idx="443">
                  <c:v>6.7888768370310926</c:v>
                </c:pt>
                <c:pt idx="444">
                  <c:v>10.869180579270809</c:v>
                </c:pt>
                <c:pt idx="445">
                  <c:v>14.206315029829851</c:v>
                </c:pt>
                <c:pt idx="446">
                  <c:v>15.961438506141288</c:v>
                </c:pt>
                <c:pt idx="447">
                  <c:v>16.681198252645011</c:v>
                </c:pt>
                <c:pt idx="448">
                  <c:v>18.015256045965071</c:v>
                </c:pt>
                <c:pt idx="449">
                  <c:v>19.216747086458895</c:v>
                </c:pt>
                <c:pt idx="450">
                  <c:v>19.908629238717754</c:v>
                </c:pt>
                <c:pt idx="451">
                  <c:v>17.907538030307084</c:v>
                </c:pt>
                <c:pt idx="452">
                  <c:v>17.542375101983886</c:v>
                </c:pt>
                <c:pt idx="453">
                  <c:v>16.330077441019917</c:v>
                </c:pt>
                <c:pt idx="454">
                  <c:v>17.275132914751659</c:v>
                </c:pt>
                <c:pt idx="455">
                  <c:v>16.723458903732247</c:v>
                </c:pt>
                <c:pt idx="456">
                  <c:v>16.239915529160907</c:v>
                </c:pt>
                <c:pt idx="457">
                  <c:v>16.833869986030304</c:v>
                </c:pt>
                <c:pt idx="458">
                  <c:v>18.360319622851879</c:v>
                </c:pt>
                <c:pt idx="459">
                  <c:v>19.479441687621705</c:v>
                </c:pt>
                <c:pt idx="460">
                  <c:v>21.380272039391265</c:v>
                </c:pt>
                <c:pt idx="461">
                  <c:v>22.956287104306913</c:v>
                </c:pt>
                <c:pt idx="462">
                  <c:v>23.25551504014707</c:v>
                </c:pt>
                <c:pt idx="463">
                  <c:v>24.86906887926488</c:v>
                </c:pt>
                <c:pt idx="464">
                  <c:v>25.466583134633101</c:v>
                </c:pt>
                <c:pt idx="465">
                  <c:v>24.662693641708085</c:v>
                </c:pt>
                <c:pt idx="466">
                  <c:v>24.072428835491127</c:v>
                </c:pt>
                <c:pt idx="467">
                  <c:v>22.986424986858115</c:v>
                </c:pt>
                <c:pt idx="468">
                  <c:v>21.241167117012644</c:v>
                </c:pt>
                <c:pt idx="469">
                  <c:v>21.367436888867626</c:v>
                </c:pt>
                <c:pt idx="470">
                  <c:v>20.423177878315691</c:v>
                </c:pt>
                <c:pt idx="471">
                  <c:v>18.923151504614236</c:v>
                </c:pt>
                <c:pt idx="472">
                  <c:v>19.069046788365238</c:v>
                </c:pt>
                <c:pt idx="473">
                  <c:v>19.862511759223299</c:v>
                </c:pt>
                <c:pt idx="474">
                  <c:v>20.128212134300011</c:v>
                </c:pt>
                <c:pt idx="475">
                  <c:v>20.638206291896307</c:v>
                </c:pt>
                <c:pt idx="476">
                  <c:v>20.645883118149413</c:v>
                </c:pt>
                <c:pt idx="477">
                  <c:v>21.153684249301399</c:v>
                </c:pt>
                <c:pt idx="478">
                  <c:v>21.601142564648956</c:v>
                </c:pt>
                <c:pt idx="479">
                  <c:v>22.246169750061149</c:v>
                </c:pt>
                <c:pt idx="480">
                  <c:v>21.178056789972405</c:v>
                </c:pt>
                <c:pt idx="481">
                  <c:v>21.352294859548277</c:v>
                </c:pt>
                <c:pt idx="482">
                  <c:v>22.937890518304503</c:v>
                </c:pt>
                <c:pt idx="483">
                  <c:v>24.246471947534719</c:v>
                </c:pt>
                <c:pt idx="484">
                  <c:v>25.019605760413615</c:v>
                </c:pt>
                <c:pt idx="485">
                  <c:v>24.357686243954308</c:v>
                </c:pt>
                <c:pt idx="486">
                  <c:v>24.588798432301871</c:v>
                </c:pt>
                <c:pt idx="487">
                  <c:v>24.475726424582266</c:v>
                </c:pt>
                <c:pt idx="488">
                  <c:v>24.756030923103591</c:v>
                </c:pt>
                <c:pt idx="489">
                  <c:v>22.608123715897261</c:v>
                </c:pt>
                <c:pt idx="490">
                  <c:v>22.725348696480491</c:v>
                </c:pt>
                <c:pt idx="491">
                  <c:v>23.431330751341079</c:v>
                </c:pt>
                <c:pt idx="492">
                  <c:v>23.827479466022776</c:v>
                </c:pt>
                <c:pt idx="493">
                  <c:v>23.547646666086933</c:v>
                </c:pt>
                <c:pt idx="494">
                  <c:v>23.741089983634879</c:v>
                </c:pt>
                <c:pt idx="495">
                  <c:v>23.696615941086971</c:v>
                </c:pt>
                <c:pt idx="496">
                  <c:v>24.938985077693513</c:v>
                </c:pt>
                <c:pt idx="497">
                  <c:v>25.132089050533978</c:v>
                </c:pt>
                <c:pt idx="498">
                  <c:v>24.721045928395579</c:v>
                </c:pt>
                <c:pt idx="499">
                  <c:v>25.117925217512042</c:v>
                </c:pt>
                <c:pt idx="500">
                  <c:v>24.940816147733536</c:v>
                </c:pt>
                <c:pt idx="501">
                  <c:v>24.497993973568953</c:v>
                </c:pt>
                <c:pt idx="502">
                  <c:v>23.844824167340107</c:v>
                </c:pt>
                <c:pt idx="503">
                  <c:v>23.173736470921806</c:v>
                </c:pt>
                <c:pt idx="504">
                  <c:v>21.523835035829936</c:v>
                </c:pt>
                <c:pt idx="505">
                  <c:v>20.70126616937619</c:v>
                </c:pt>
                <c:pt idx="506">
                  <c:v>19.945033226514845</c:v>
                </c:pt>
                <c:pt idx="507">
                  <c:v>19.530731210018637</c:v>
                </c:pt>
                <c:pt idx="508">
                  <c:v>19.675461344679629</c:v>
                </c:pt>
                <c:pt idx="509">
                  <c:v>19.485471551862794</c:v>
                </c:pt>
                <c:pt idx="510">
                  <c:v>18.513018442883645</c:v>
                </c:pt>
                <c:pt idx="511">
                  <c:v>18.805145292806099</c:v>
                </c:pt>
                <c:pt idx="512">
                  <c:v>19.005855963062906</c:v>
                </c:pt>
                <c:pt idx="513">
                  <c:v>19.387284067887006</c:v>
                </c:pt>
                <c:pt idx="514">
                  <c:v>19.906033521461019</c:v>
                </c:pt>
                <c:pt idx="515">
                  <c:v>18.307443481027658</c:v>
                </c:pt>
                <c:pt idx="516">
                  <c:v>17.007242657371108</c:v>
                </c:pt>
                <c:pt idx="517">
                  <c:v>16.316420809073055</c:v>
                </c:pt>
                <c:pt idx="518">
                  <c:v>15.370400719759063</c:v>
                </c:pt>
                <c:pt idx="519">
                  <c:v>13.896638578298591</c:v>
                </c:pt>
                <c:pt idx="520">
                  <c:v>12.585595223977808</c:v>
                </c:pt>
                <c:pt idx="521">
                  <c:v>11.509471566391023</c:v>
                </c:pt>
                <c:pt idx="522">
                  <c:v>12.081049996763923</c:v>
                </c:pt>
                <c:pt idx="523">
                  <c:v>14.077483443586866</c:v>
                </c:pt>
                <c:pt idx="524">
                  <c:v>14.794055292948729</c:v>
                </c:pt>
                <c:pt idx="525">
                  <c:v>16.564451953167588</c:v>
                </c:pt>
                <c:pt idx="526">
                  <c:v>17.807902135672684</c:v>
                </c:pt>
                <c:pt idx="527">
                  <c:v>17.562665908985963</c:v>
                </c:pt>
                <c:pt idx="528">
                  <c:v>17.470845552835208</c:v>
                </c:pt>
                <c:pt idx="529">
                  <c:v>17.796356639581891</c:v>
                </c:pt>
                <c:pt idx="530">
                  <c:v>16.195982625721424</c:v>
                </c:pt>
                <c:pt idx="531">
                  <c:v>15.235611690677819</c:v>
                </c:pt>
                <c:pt idx="532">
                  <c:v>13.270251701831539</c:v>
                </c:pt>
                <c:pt idx="533">
                  <c:v>11.886324344923464</c:v>
                </c:pt>
                <c:pt idx="534">
                  <c:v>12.288382766394733</c:v>
                </c:pt>
                <c:pt idx="535">
                  <c:v>12.300909062320674</c:v>
                </c:pt>
                <c:pt idx="536">
                  <c:v>11.799458836193887</c:v>
                </c:pt>
                <c:pt idx="537">
                  <c:v>11.892494200806258</c:v>
                </c:pt>
                <c:pt idx="538">
                  <c:v>12.134588977642251</c:v>
                </c:pt>
                <c:pt idx="539">
                  <c:v>12.204098861325241</c:v>
                </c:pt>
                <c:pt idx="540">
                  <c:v>12.280904164974459</c:v>
                </c:pt>
                <c:pt idx="541">
                  <c:v>12.207758764313734</c:v>
                </c:pt>
                <c:pt idx="542">
                  <c:v>12.039645540058233</c:v>
                </c:pt>
                <c:pt idx="543">
                  <c:v>12.559512690840839</c:v>
                </c:pt>
                <c:pt idx="544">
                  <c:v>13.637783908670416</c:v>
                </c:pt>
                <c:pt idx="545">
                  <c:v>13.711250538941256</c:v>
                </c:pt>
                <c:pt idx="546">
                  <c:v>14.476312967832722</c:v>
                </c:pt>
                <c:pt idx="547">
                  <c:v>13.793681763822653</c:v>
                </c:pt>
                <c:pt idx="548">
                  <c:v>13.928645680687547</c:v>
                </c:pt>
                <c:pt idx="549">
                  <c:v>14.670667309006518</c:v>
                </c:pt>
                <c:pt idx="550">
                  <c:v>13.490389382627127</c:v>
                </c:pt>
                <c:pt idx="551">
                  <c:v>12.618655134932379</c:v>
                </c:pt>
                <c:pt idx="552">
                  <c:v>12.098221850854726</c:v>
                </c:pt>
                <c:pt idx="553">
                  <c:v>10.733508174579422</c:v>
                </c:pt>
                <c:pt idx="554">
                  <c:v>10.288209991258414</c:v>
                </c:pt>
                <c:pt idx="555">
                  <c:v>9.1571067486481059</c:v>
                </c:pt>
                <c:pt idx="556">
                  <c:v>7.1146294278423126</c:v>
                </c:pt>
                <c:pt idx="557">
                  <c:v>6.8644119002332147</c:v>
                </c:pt>
                <c:pt idx="558">
                  <c:v>6.5822394729901053</c:v>
                </c:pt>
                <c:pt idx="559">
                  <c:v>5.442882227558413</c:v>
                </c:pt>
                <c:pt idx="560">
                  <c:v>4.3502537996913535</c:v>
                </c:pt>
                <c:pt idx="561">
                  <c:v>3.8125795103294018</c:v>
                </c:pt>
                <c:pt idx="562">
                  <c:v>3.6764105563617098</c:v>
                </c:pt>
                <c:pt idx="563">
                  <c:v>3.776006851757848</c:v>
                </c:pt>
                <c:pt idx="564">
                  <c:v>3.7900002312580789</c:v>
                </c:pt>
                <c:pt idx="565">
                  <c:v>2.6902135319393494</c:v>
                </c:pt>
                <c:pt idx="566">
                  <c:v>2.8595449150333598</c:v>
                </c:pt>
                <c:pt idx="567">
                  <c:v>3.0785907046985161</c:v>
                </c:pt>
                <c:pt idx="568">
                  <c:v>2.7591563918715925</c:v>
                </c:pt>
                <c:pt idx="569">
                  <c:v>2.4512445187106273</c:v>
                </c:pt>
                <c:pt idx="570">
                  <c:v>2.587811818223249</c:v>
                </c:pt>
                <c:pt idx="571">
                  <c:v>2.4437677479449964</c:v>
                </c:pt>
                <c:pt idx="572">
                  <c:v>2.3139103833297567</c:v>
                </c:pt>
                <c:pt idx="573">
                  <c:v>2.7861480950406952</c:v>
                </c:pt>
                <c:pt idx="574">
                  <c:v>4.1649055983673069</c:v>
                </c:pt>
                <c:pt idx="575">
                  <c:v>4.0874121383906186</c:v>
                </c:pt>
                <c:pt idx="576">
                  <c:v>3.9239564734530368</c:v>
                </c:pt>
                <c:pt idx="577">
                  <c:v>3.8235955597188824</c:v>
                </c:pt>
                <c:pt idx="578">
                  <c:v>4.1825120560154208</c:v>
                </c:pt>
                <c:pt idx="579">
                  <c:v>4.4761459622070499</c:v>
                </c:pt>
                <c:pt idx="580">
                  <c:v>4.6632771830875042</c:v>
                </c:pt>
                <c:pt idx="581">
                  <c:v>4.2748977483478212</c:v>
                </c:pt>
                <c:pt idx="582">
                  <c:v>5.4476504222393496</c:v>
                </c:pt>
                <c:pt idx="583">
                  <c:v>5.790264272923797</c:v>
                </c:pt>
                <c:pt idx="584">
                  <c:v>5.9507307707945385</c:v>
                </c:pt>
                <c:pt idx="585">
                  <c:v>5.6478076300127267</c:v>
                </c:pt>
                <c:pt idx="586">
                  <c:v>5.5533887687239893</c:v>
                </c:pt>
                <c:pt idx="587">
                  <c:v>5.8576719693750361</c:v>
                </c:pt>
                <c:pt idx="588">
                  <c:v>6.3250286190586404</c:v>
                </c:pt>
                <c:pt idx="589">
                  <c:v>5.1144517017762894</c:v>
                </c:pt>
                <c:pt idx="590">
                  <c:v>4.9278774081575856</c:v>
                </c:pt>
                <c:pt idx="591">
                  <c:v>4.8909010863014037</c:v>
                </c:pt>
                <c:pt idx="592">
                  <c:v>5.3790290464752903</c:v>
                </c:pt>
                <c:pt idx="593">
                  <c:v>5.3735527058451069</c:v>
                </c:pt>
                <c:pt idx="594">
                  <c:v>6.1157426462007463</c:v>
                </c:pt>
                <c:pt idx="595">
                  <c:v>5.6487572547187836</c:v>
                </c:pt>
                <c:pt idx="596">
                  <c:v>5.8915801738660472</c:v>
                </c:pt>
                <c:pt idx="597">
                  <c:v>5.8811350783593861</c:v>
                </c:pt>
                <c:pt idx="598">
                  <c:v>5.8266157128641582</c:v>
                </c:pt>
                <c:pt idx="599">
                  <c:v>4.8351472899516441</c:v>
                </c:pt>
                <c:pt idx="600">
                  <c:v>4.3742884118219205</c:v>
                </c:pt>
                <c:pt idx="601">
                  <c:v>2.9615047671073498</c:v>
                </c:pt>
                <c:pt idx="602">
                  <c:v>2.2101551203960281</c:v>
                </c:pt>
                <c:pt idx="603">
                  <c:v>2.1845725114442525</c:v>
                </c:pt>
                <c:pt idx="604">
                  <c:v>2.3300072288101519</c:v>
                </c:pt>
                <c:pt idx="605">
                  <c:v>2.2673495658070442</c:v>
                </c:pt>
                <c:pt idx="606">
                  <c:v>2.775948430233568</c:v>
                </c:pt>
                <c:pt idx="607">
                  <c:v>3.0052799544974929</c:v>
                </c:pt>
                <c:pt idx="608">
                  <c:v>2.6805995864879368</c:v>
                </c:pt>
                <c:pt idx="609">
                  <c:v>3.0939956789616323</c:v>
                </c:pt>
                <c:pt idx="610">
                  <c:v>3.264583361170899</c:v>
                </c:pt>
                <c:pt idx="611">
                  <c:v>3.0987796918171848</c:v>
                </c:pt>
                <c:pt idx="612">
                  <c:v>3.0146277382120994</c:v>
                </c:pt>
                <c:pt idx="613">
                  <c:v>3.1296553150978146</c:v>
                </c:pt>
                <c:pt idx="614">
                  <c:v>3.298362092913063</c:v>
                </c:pt>
                <c:pt idx="615">
                  <c:v>3.7483072638249979</c:v>
                </c:pt>
                <c:pt idx="616">
                  <c:v>4.039104247953003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BC-4BA8-B1A2-C11453C411FA}"/>
            </c:ext>
          </c:extLst>
        </c:ser>
        <c:ser>
          <c:idx val="1"/>
          <c:order val="2"/>
          <c:tx>
            <c:strRef>
              <c:f>'Indicadores Semanais'!$AB$6</c:f>
              <c:strCache>
                <c:ptCount val="1"/>
                <c:pt idx="0">
                  <c:v>PIB (tvh trimestral)</c:v>
                </c:pt>
              </c:strCache>
            </c:strRef>
          </c:tx>
          <c:spPr>
            <a:ln w="25400" cap="rnd">
              <a:solidFill>
                <a:srgbClr val="ED1A3B"/>
              </a:solidFill>
              <a:round/>
            </a:ln>
            <a:effectLst/>
          </c:spPr>
          <c:marker>
            <c:symbol val="none"/>
          </c:marker>
          <c:dPt>
            <c:idx val="86"/>
            <c:marker>
              <c:symbol val="none"/>
            </c:marker>
            <c:bubble3D val="0"/>
            <c:spPr>
              <a:ln w="25400" cap="rnd">
                <a:solidFill>
                  <a:srgbClr val="ED1A3B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8FBC-4BA8-B1A2-C11453C411FA}"/>
              </c:ext>
            </c:extLst>
          </c:dPt>
          <c:dPt>
            <c:idx val="90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8FBC-4BA8-B1A2-C11453C411FA}"/>
              </c:ext>
            </c:extLst>
          </c:dPt>
          <c:dPt>
            <c:idx val="92"/>
            <c:marker>
              <c:symbol val="none"/>
            </c:marker>
            <c:bubble3D val="0"/>
            <c:spPr>
              <a:ln w="25400" cap="rnd">
                <a:solidFill>
                  <a:srgbClr val="ED1A3B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8FBC-4BA8-B1A2-C11453C411FA}"/>
              </c:ext>
            </c:extLst>
          </c:dPt>
          <c:dPt>
            <c:idx val="100"/>
            <c:marker>
              <c:symbol val="none"/>
            </c:marker>
            <c:bubble3D val="0"/>
            <c:spPr>
              <a:ln w="25400" cap="rnd">
                <a:solidFill>
                  <a:srgbClr val="ED1A3B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8FBC-4BA8-B1A2-C11453C411FA}"/>
              </c:ext>
            </c:extLst>
          </c:dPt>
          <c:dPt>
            <c:idx val="181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8FBC-4BA8-B1A2-C11453C411FA}"/>
              </c:ext>
            </c:extLst>
          </c:dPt>
          <c:dPt>
            <c:idx val="182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8FBC-4BA8-B1A2-C11453C411FA}"/>
              </c:ext>
            </c:extLst>
          </c:dPt>
          <c:dPt>
            <c:idx val="365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1441-4194-BA07-D300597A8D05}"/>
              </c:ext>
            </c:extLst>
          </c:dPt>
          <c:dPt>
            <c:idx val="455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58A8-4645-B446-6E6FE41515A7}"/>
              </c:ext>
            </c:extLst>
          </c:dPt>
          <c:dPt>
            <c:idx val="456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7AA9-4088-B4FB-6877E5685D89}"/>
              </c:ext>
            </c:extLst>
          </c:dPt>
          <c:cat>
            <c:strRef>
              <c:f>'Indicadores Semanais'!$Y$9:$Y$628</c:f>
              <c:strCache>
                <c:ptCount val="620"/>
                <c:pt idx="0">
                  <c:v>01-01-2020</c:v>
                </c:pt>
                <c:pt idx="31">
                  <c:v>01-02-2020</c:v>
                </c:pt>
                <c:pt idx="59">
                  <c:v>01-03-2020</c:v>
                </c:pt>
                <c:pt idx="90">
                  <c:v>01-04-2020</c:v>
                </c:pt>
                <c:pt idx="120">
                  <c:v>01-05-2020</c:v>
                </c:pt>
                <c:pt idx="151">
                  <c:v>01-06-2020</c:v>
                </c:pt>
                <c:pt idx="181">
                  <c:v>01-07-2020</c:v>
                </c:pt>
                <c:pt idx="212">
                  <c:v>01-08-2020</c:v>
                </c:pt>
                <c:pt idx="243">
                  <c:v>01-09-2020</c:v>
                </c:pt>
                <c:pt idx="273">
                  <c:v>01-10-2020</c:v>
                </c:pt>
                <c:pt idx="304">
                  <c:v>01-11-2020</c:v>
                </c:pt>
                <c:pt idx="334">
                  <c:v>01-12-2020</c:v>
                </c:pt>
                <c:pt idx="365">
                  <c:v>01-01-2021</c:v>
                </c:pt>
                <c:pt idx="396">
                  <c:v>01-02-2021</c:v>
                </c:pt>
                <c:pt idx="424">
                  <c:v>01-03-2021</c:v>
                </c:pt>
                <c:pt idx="455">
                  <c:v>01-04-2021</c:v>
                </c:pt>
                <c:pt idx="485">
                  <c:v>01-05-2021</c:v>
                </c:pt>
                <c:pt idx="516">
                  <c:v>01-06-2021</c:v>
                </c:pt>
                <c:pt idx="546">
                  <c:v>01-07-2021</c:v>
                </c:pt>
                <c:pt idx="577">
                  <c:v>01-08-2021</c:v>
                </c:pt>
                <c:pt idx="608">
                  <c:v>01-09-2021</c:v>
                </c:pt>
                <c:pt idx="619">
                  <c:v>12-09-2021</c:v>
                </c:pt>
              </c:strCache>
            </c:strRef>
          </c:cat>
          <c:val>
            <c:numRef>
              <c:f>'Indicadores Semanais'!$AB$9:$AB$554</c:f>
              <c:numCache>
                <c:formatCode>0.0</c:formatCode>
                <c:ptCount val="546"/>
                <c:pt idx="0">
                  <c:v>-2.1963991935406995</c:v>
                </c:pt>
                <c:pt idx="1">
                  <c:v>-2.1963991935406995</c:v>
                </c:pt>
                <c:pt idx="2">
                  <c:v>-2.1963991935406995</c:v>
                </c:pt>
                <c:pt idx="3">
                  <c:v>-2.1963991935406995</c:v>
                </c:pt>
                <c:pt idx="4">
                  <c:v>-2.1963991935406995</c:v>
                </c:pt>
                <c:pt idx="5">
                  <c:v>-2.1963991935406995</c:v>
                </c:pt>
                <c:pt idx="6">
                  <c:v>-2.1963991935406995</c:v>
                </c:pt>
                <c:pt idx="7">
                  <c:v>-2.1963991935406995</c:v>
                </c:pt>
                <c:pt idx="8">
                  <c:v>-2.1963991935406995</c:v>
                </c:pt>
                <c:pt idx="9">
                  <c:v>-2.1963991935406995</c:v>
                </c:pt>
                <c:pt idx="10">
                  <c:v>-2.1963991935406995</c:v>
                </c:pt>
                <c:pt idx="11">
                  <c:v>-2.1963991935406995</c:v>
                </c:pt>
                <c:pt idx="12">
                  <c:v>-2.1963991935406995</c:v>
                </c:pt>
                <c:pt idx="13">
                  <c:v>-2.1963991935406995</c:v>
                </c:pt>
                <c:pt idx="14">
                  <c:v>-2.1963991935406995</c:v>
                </c:pt>
                <c:pt idx="15">
                  <c:v>-2.1963991935406995</c:v>
                </c:pt>
                <c:pt idx="16">
                  <c:v>-2.1963991935406995</c:v>
                </c:pt>
                <c:pt idx="17">
                  <c:v>-2.1963991935406995</c:v>
                </c:pt>
                <c:pt idx="18">
                  <c:v>-2.1963991935406995</c:v>
                </c:pt>
                <c:pt idx="19">
                  <c:v>-2.1963991935406995</c:v>
                </c:pt>
                <c:pt idx="20">
                  <c:v>-2.1963991935406995</c:v>
                </c:pt>
                <c:pt idx="21">
                  <c:v>-2.1963991935406995</c:v>
                </c:pt>
                <c:pt idx="22">
                  <c:v>-2.1963991935406995</c:v>
                </c:pt>
                <c:pt idx="23">
                  <c:v>-2.1963991935406995</c:v>
                </c:pt>
                <c:pt idx="24">
                  <c:v>-2.1963991935406995</c:v>
                </c:pt>
                <c:pt idx="25">
                  <c:v>-2.1963991935406995</c:v>
                </c:pt>
                <c:pt idx="26">
                  <c:v>-2.1963991935406995</c:v>
                </c:pt>
                <c:pt idx="27">
                  <c:v>-2.1963991935406995</c:v>
                </c:pt>
                <c:pt idx="28">
                  <c:v>-2.1963991935406995</c:v>
                </c:pt>
                <c:pt idx="29">
                  <c:v>-2.1963991935406995</c:v>
                </c:pt>
                <c:pt idx="30">
                  <c:v>-2.1963991935406995</c:v>
                </c:pt>
                <c:pt idx="31">
                  <c:v>-2.1963991935406995</c:v>
                </c:pt>
                <c:pt idx="32">
                  <c:v>-2.1963991935406995</c:v>
                </c:pt>
                <c:pt idx="33">
                  <c:v>-2.1963991935406995</c:v>
                </c:pt>
                <c:pt idx="34">
                  <c:v>-2.1963991935406995</c:v>
                </c:pt>
                <c:pt idx="35">
                  <c:v>-2.1963991935406995</c:v>
                </c:pt>
                <c:pt idx="36">
                  <c:v>-2.1963991935406995</c:v>
                </c:pt>
                <c:pt idx="37">
                  <c:v>-2.1963991935406995</c:v>
                </c:pt>
                <c:pt idx="38">
                  <c:v>-2.1963991935406995</c:v>
                </c:pt>
                <c:pt idx="39">
                  <c:v>-2.1963991935406995</c:v>
                </c:pt>
                <c:pt idx="40">
                  <c:v>-2.1963991935406995</c:v>
                </c:pt>
                <c:pt idx="41">
                  <c:v>-2.1963991935406995</c:v>
                </c:pt>
                <c:pt idx="42">
                  <c:v>-2.1963991935406995</c:v>
                </c:pt>
                <c:pt idx="43">
                  <c:v>-2.1963991935406995</c:v>
                </c:pt>
                <c:pt idx="44">
                  <c:v>-2.1963991935406995</c:v>
                </c:pt>
                <c:pt idx="45">
                  <c:v>-2.1963991935406995</c:v>
                </c:pt>
                <c:pt idx="46">
                  <c:v>-2.1963991935406995</c:v>
                </c:pt>
                <c:pt idx="47">
                  <c:v>-2.1963991935406995</c:v>
                </c:pt>
                <c:pt idx="48">
                  <c:v>-2.1963991935406995</c:v>
                </c:pt>
                <c:pt idx="49">
                  <c:v>-2.1963991935406995</c:v>
                </c:pt>
                <c:pt idx="50">
                  <c:v>-2.1963991935406995</c:v>
                </c:pt>
                <c:pt idx="51">
                  <c:v>-2.1963991935406995</c:v>
                </c:pt>
                <c:pt idx="52">
                  <c:v>-2.1963991935406995</c:v>
                </c:pt>
                <c:pt idx="53">
                  <c:v>-2.1963991935406995</c:v>
                </c:pt>
                <c:pt idx="54">
                  <c:v>-2.1963991935406995</c:v>
                </c:pt>
                <c:pt idx="55">
                  <c:v>-2.1963991935406995</c:v>
                </c:pt>
                <c:pt idx="56">
                  <c:v>-2.1963991935406995</c:v>
                </c:pt>
                <c:pt idx="57">
                  <c:v>-2.1963991935406995</c:v>
                </c:pt>
                <c:pt idx="58">
                  <c:v>-2.1963991935406995</c:v>
                </c:pt>
                <c:pt idx="59">
                  <c:v>-2.1963991935406995</c:v>
                </c:pt>
                <c:pt idx="60">
                  <c:v>-2.1963991935406995</c:v>
                </c:pt>
                <c:pt idx="61">
                  <c:v>-2.1963991935406995</c:v>
                </c:pt>
                <c:pt idx="62">
                  <c:v>-2.1963991935406995</c:v>
                </c:pt>
                <c:pt idx="63">
                  <c:v>-2.1963991935406995</c:v>
                </c:pt>
                <c:pt idx="64">
                  <c:v>-2.1963991935406995</c:v>
                </c:pt>
                <c:pt idx="65">
                  <c:v>-2.1963991935406995</c:v>
                </c:pt>
                <c:pt idx="66">
                  <c:v>-2.1963991935406995</c:v>
                </c:pt>
                <c:pt idx="67">
                  <c:v>-2.1963991935406995</c:v>
                </c:pt>
                <c:pt idx="68">
                  <c:v>-2.1963991935406995</c:v>
                </c:pt>
                <c:pt idx="69">
                  <c:v>-2.1963991935406995</c:v>
                </c:pt>
                <c:pt idx="70">
                  <c:v>-2.1963991935406995</c:v>
                </c:pt>
                <c:pt idx="71">
                  <c:v>-2.1963991935406995</c:v>
                </c:pt>
                <c:pt idx="72">
                  <c:v>-2.1963991935406995</c:v>
                </c:pt>
                <c:pt idx="73">
                  <c:v>-2.1963991935406995</c:v>
                </c:pt>
                <c:pt idx="74">
                  <c:v>-2.1963991935406995</c:v>
                </c:pt>
                <c:pt idx="75">
                  <c:v>-2.1963991935406995</c:v>
                </c:pt>
                <c:pt idx="76">
                  <c:v>-2.1963991935406995</c:v>
                </c:pt>
                <c:pt idx="77">
                  <c:v>-2.1963991935406995</c:v>
                </c:pt>
                <c:pt idx="78">
                  <c:v>-2.1963991935406995</c:v>
                </c:pt>
                <c:pt idx="79">
                  <c:v>-2.1963991935406995</c:v>
                </c:pt>
                <c:pt idx="80">
                  <c:v>-2.1963991935406995</c:v>
                </c:pt>
                <c:pt idx="81">
                  <c:v>-2.1963991935406995</c:v>
                </c:pt>
                <c:pt idx="82">
                  <c:v>-2.1963991935406995</c:v>
                </c:pt>
                <c:pt idx="83">
                  <c:v>-2.1963991935406995</c:v>
                </c:pt>
                <c:pt idx="84">
                  <c:v>-2.1963991935406995</c:v>
                </c:pt>
                <c:pt idx="85">
                  <c:v>-2.1963991935406995</c:v>
                </c:pt>
                <c:pt idx="86">
                  <c:v>-2.1963991935406995</c:v>
                </c:pt>
                <c:pt idx="87">
                  <c:v>-2.1963991935406995</c:v>
                </c:pt>
                <c:pt idx="88">
                  <c:v>-2.1963991935406995</c:v>
                </c:pt>
                <c:pt idx="89">
                  <c:v>-2.1963991935406995</c:v>
                </c:pt>
                <c:pt idx="90">
                  <c:v>-16.381942263281047</c:v>
                </c:pt>
                <c:pt idx="91">
                  <c:v>-16.381942263281047</c:v>
                </c:pt>
                <c:pt idx="92">
                  <c:v>-16.381942263281047</c:v>
                </c:pt>
                <c:pt idx="93">
                  <c:v>-16.381942263281047</c:v>
                </c:pt>
                <c:pt idx="94">
                  <c:v>-16.381942263281047</c:v>
                </c:pt>
                <c:pt idx="95">
                  <c:v>-16.381942263281047</c:v>
                </c:pt>
                <c:pt idx="96">
                  <c:v>-16.381942263281047</c:v>
                </c:pt>
                <c:pt idx="97">
                  <c:v>-16.381942263281047</c:v>
                </c:pt>
                <c:pt idx="98">
                  <c:v>-16.381942263281047</c:v>
                </c:pt>
                <c:pt idx="99">
                  <c:v>-16.381942263281047</c:v>
                </c:pt>
                <c:pt idx="100">
                  <c:v>-16.381942263281047</c:v>
                </c:pt>
                <c:pt idx="101">
                  <c:v>-16.381942263281047</c:v>
                </c:pt>
                <c:pt idx="102">
                  <c:v>-16.381942263281047</c:v>
                </c:pt>
                <c:pt idx="103">
                  <c:v>-16.381942263281047</c:v>
                </c:pt>
                <c:pt idx="104">
                  <c:v>-16.381942263281047</c:v>
                </c:pt>
                <c:pt idx="105">
                  <c:v>-16.381942263281047</c:v>
                </c:pt>
                <c:pt idx="106">
                  <c:v>-16.381942263281047</c:v>
                </c:pt>
                <c:pt idx="107">
                  <c:v>-16.381942263281047</c:v>
                </c:pt>
                <c:pt idx="108">
                  <c:v>-16.381942263281047</c:v>
                </c:pt>
                <c:pt idx="109">
                  <c:v>-16.381942263281047</c:v>
                </c:pt>
                <c:pt idx="110">
                  <c:v>-16.381942263281047</c:v>
                </c:pt>
                <c:pt idx="111">
                  <c:v>-16.381942263281047</c:v>
                </c:pt>
                <c:pt idx="112">
                  <c:v>-16.381942263281047</c:v>
                </c:pt>
                <c:pt idx="113">
                  <c:v>-16.381942263281047</c:v>
                </c:pt>
                <c:pt idx="114">
                  <c:v>-16.381942263281047</c:v>
                </c:pt>
                <c:pt idx="115">
                  <c:v>-16.381942263281047</c:v>
                </c:pt>
                <c:pt idx="116">
                  <c:v>-16.381942263281047</c:v>
                </c:pt>
                <c:pt idx="117">
                  <c:v>-16.381942263281047</c:v>
                </c:pt>
                <c:pt idx="118">
                  <c:v>-16.381942263281047</c:v>
                </c:pt>
                <c:pt idx="119">
                  <c:v>-16.381942263281047</c:v>
                </c:pt>
                <c:pt idx="120">
                  <c:v>-16.381942263281047</c:v>
                </c:pt>
                <c:pt idx="121">
                  <c:v>-16.381942263281047</c:v>
                </c:pt>
                <c:pt idx="122">
                  <c:v>-16.381942263281047</c:v>
                </c:pt>
                <c:pt idx="123">
                  <c:v>-16.381942263281047</c:v>
                </c:pt>
                <c:pt idx="124">
                  <c:v>-16.381942263281047</c:v>
                </c:pt>
                <c:pt idx="125">
                  <c:v>-16.381942263281047</c:v>
                </c:pt>
                <c:pt idx="126">
                  <c:v>-16.381942263281047</c:v>
                </c:pt>
                <c:pt idx="127">
                  <c:v>-16.381942263281047</c:v>
                </c:pt>
                <c:pt idx="128">
                  <c:v>-16.381942263281047</c:v>
                </c:pt>
                <c:pt idx="129">
                  <c:v>-16.381942263281047</c:v>
                </c:pt>
                <c:pt idx="130">
                  <c:v>-16.381942263281047</c:v>
                </c:pt>
                <c:pt idx="131">
                  <c:v>-16.381942263281047</c:v>
                </c:pt>
                <c:pt idx="132">
                  <c:v>-16.381942263281047</c:v>
                </c:pt>
                <c:pt idx="133">
                  <c:v>-16.381942263281047</c:v>
                </c:pt>
                <c:pt idx="134">
                  <c:v>-16.381942263281047</c:v>
                </c:pt>
                <c:pt idx="135">
                  <c:v>-16.381942263281047</c:v>
                </c:pt>
                <c:pt idx="136">
                  <c:v>-16.381942263281047</c:v>
                </c:pt>
                <c:pt idx="137">
                  <c:v>-16.381942263281047</c:v>
                </c:pt>
                <c:pt idx="138">
                  <c:v>-16.381942263281047</c:v>
                </c:pt>
                <c:pt idx="139">
                  <c:v>-16.381942263281047</c:v>
                </c:pt>
                <c:pt idx="140">
                  <c:v>-16.381942263281047</c:v>
                </c:pt>
                <c:pt idx="141">
                  <c:v>-16.381942263281047</c:v>
                </c:pt>
                <c:pt idx="142">
                  <c:v>-16.381942263281047</c:v>
                </c:pt>
                <c:pt idx="143">
                  <c:v>-16.381942263281047</c:v>
                </c:pt>
                <c:pt idx="144">
                  <c:v>-16.381942263281047</c:v>
                </c:pt>
                <c:pt idx="145">
                  <c:v>-16.381942263281047</c:v>
                </c:pt>
                <c:pt idx="146">
                  <c:v>-16.381942263281047</c:v>
                </c:pt>
                <c:pt idx="147">
                  <c:v>-16.381942263281047</c:v>
                </c:pt>
                <c:pt idx="148">
                  <c:v>-16.381942263281047</c:v>
                </c:pt>
                <c:pt idx="149">
                  <c:v>-16.381942263281047</c:v>
                </c:pt>
                <c:pt idx="150">
                  <c:v>-16.381942263281047</c:v>
                </c:pt>
                <c:pt idx="151">
                  <c:v>-16.381942263281047</c:v>
                </c:pt>
                <c:pt idx="152">
                  <c:v>-16.381942263281047</c:v>
                </c:pt>
                <c:pt idx="153">
                  <c:v>-16.381942263281047</c:v>
                </c:pt>
                <c:pt idx="154">
                  <c:v>-16.381942263281047</c:v>
                </c:pt>
                <c:pt idx="155">
                  <c:v>-16.381942263281047</c:v>
                </c:pt>
                <c:pt idx="156">
                  <c:v>-16.381942263281047</c:v>
                </c:pt>
                <c:pt idx="157">
                  <c:v>-16.381942263281047</c:v>
                </c:pt>
                <c:pt idx="158">
                  <c:v>-16.381942263281047</c:v>
                </c:pt>
                <c:pt idx="159">
                  <c:v>-16.381942263281047</c:v>
                </c:pt>
                <c:pt idx="160">
                  <c:v>-16.381942263281047</c:v>
                </c:pt>
                <c:pt idx="161">
                  <c:v>-16.381942263281047</c:v>
                </c:pt>
                <c:pt idx="162">
                  <c:v>-16.381942263281047</c:v>
                </c:pt>
                <c:pt idx="163">
                  <c:v>-16.381942263281047</c:v>
                </c:pt>
                <c:pt idx="164">
                  <c:v>-16.381942263281047</c:v>
                </c:pt>
                <c:pt idx="165">
                  <c:v>-16.381942263281047</c:v>
                </c:pt>
                <c:pt idx="166">
                  <c:v>-16.381942263281047</c:v>
                </c:pt>
                <c:pt idx="167">
                  <c:v>-16.381942263281047</c:v>
                </c:pt>
                <c:pt idx="168">
                  <c:v>-16.381942263281047</c:v>
                </c:pt>
                <c:pt idx="169">
                  <c:v>-16.381942263281047</c:v>
                </c:pt>
                <c:pt idx="170">
                  <c:v>-16.381942263281047</c:v>
                </c:pt>
                <c:pt idx="171">
                  <c:v>-16.381942263281047</c:v>
                </c:pt>
                <c:pt idx="172">
                  <c:v>-16.381942263281047</c:v>
                </c:pt>
                <c:pt idx="173">
                  <c:v>-16.381942263281047</c:v>
                </c:pt>
                <c:pt idx="174">
                  <c:v>-16.381942263281047</c:v>
                </c:pt>
                <c:pt idx="175">
                  <c:v>-16.381942263281047</c:v>
                </c:pt>
                <c:pt idx="176">
                  <c:v>-16.381942263281047</c:v>
                </c:pt>
                <c:pt idx="177">
                  <c:v>-16.381942263281047</c:v>
                </c:pt>
                <c:pt idx="178">
                  <c:v>-16.381942263281047</c:v>
                </c:pt>
                <c:pt idx="179">
                  <c:v>-16.381942263281047</c:v>
                </c:pt>
                <c:pt idx="180">
                  <c:v>-16.381942263281047</c:v>
                </c:pt>
                <c:pt idx="181">
                  <c:v>-5.606649441672019</c:v>
                </c:pt>
                <c:pt idx="182">
                  <c:v>-5.606649441672019</c:v>
                </c:pt>
                <c:pt idx="183">
                  <c:v>-5.606649441672019</c:v>
                </c:pt>
                <c:pt idx="184">
                  <c:v>-5.606649441672019</c:v>
                </c:pt>
                <c:pt idx="185">
                  <c:v>-5.606649441672019</c:v>
                </c:pt>
                <c:pt idx="186">
                  <c:v>-5.606649441672019</c:v>
                </c:pt>
                <c:pt idx="187">
                  <c:v>-5.606649441672019</c:v>
                </c:pt>
                <c:pt idx="188">
                  <c:v>-5.606649441672019</c:v>
                </c:pt>
                <c:pt idx="189">
                  <c:v>-5.606649441672019</c:v>
                </c:pt>
                <c:pt idx="190">
                  <c:v>-5.606649441672019</c:v>
                </c:pt>
                <c:pt idx="191">
                  <c:v>-5.606649441672019</c:v>
                </c:pt>
                <c:pt idx="192">
                  <c:v>-5.606649441672019</c:v>
                </c:pt>
                <c:pt idx="193">
                  <c:v>-5.606649441672019</c:v>
                </c:pt>
                <c:pt idx="194">
                  <c:v>-5.606649441672019</c:v>
                </c:pt>
                <c:pt idx="195">
                  <c:v>-5.606649441672019</c:v>
                </c:pt>
                <c:pt idx="196">
                  <c:v>-5.606649441672019</c:v>
                </c:pt>
                <c:pt idx="197">
                  <c:v>-5.606649441672019</c:v>
                </c:pt>
                <c:pt idx="198">
                  <c:v>-5.606649441672019</c:v>
                </c:pt>
                <c:pt idx="199">
                  <c:v>-5.606649441672019</c:v>
                </c:pt>
                <c:pt idx="200">
                  <c:v>-5.606649441672019</c:v>
                </c:pt>
                <c:pt idx="201">
                  <c:v>-5.606649441672019</c:v>
                </c:pt>
                <c:pt idx="202">
                  <c:v>-5.606649441672019</c:v>
                </c:pt>
                <c:pt idx="203">
                  <c:v>-5.606649441672019</c:v>
                </c:pt>
                <c:pt idx="204">
                  <c:v>-5.606649441672019</c:v>
                </c:pt>
                <c:pt idx="205">
                  <c:v>-5.606649441672019</c:v>
                </c:pt>
                <c:pt idx="206">
                  <c:v>-5.606649441672019</c:v>
                </c:pt>
                <c:pt idx="207">
                  <c:v>-5.606649441672019</c:v>
                </c:pt>
                <c:pt idx="208">
                  <c:v>-5.606649441672019</c:v>
                </c:pt>
                <c:pt idx="209">
                  <c:v>-5.606649441672019</c:v>
                </c:pt>
                <c:pt idx="210">
                  <c:v>-5.606649441672019</c:v>
                </c:pt>
                <c:pt idx="211">
                  <c:v>-5.606649441672019</c:v>
                </c:pt>
                <c:pt idx="212">
                  <c:v>-5.606649441672019</c:v>
                </c:pt>
                <c:pt idx="213">
                  <c:v>-5.606649441672019</c:v>
                </c:pt>
                <c:pt idx="214">
                  <c:v>-5.606649441672019</c:v>
                </c:pt>
                <c:pt idx="215">
                  <c:v>-5.606649441672019</c:v>
                </c:pt>
                <c:pt idx="216">
                  <c:v>-5.606649441672019</c:v>
                </c:pt>
                <c:pt idx="217">
                  <c:v>-5.606649441672019</c:v>
                </c:pt>
                <c:pt idx="218">
                  <c:v>-5.606649441672019</c:v>
                </c:pt>
                <c:pt idx="219">
                  <c:v>-5.606649441672019</c:v>
                </c:pt>
                <c:pt idx="220">
                  <c:v>-5.606649441672019</c:v>
                </c:pt>
                <c:pt idx="221">
                  <c:v>-5.606649441672019</c:v>
                </c:pt>
                <c:pt idx="222">
                  <c:v>-5.606649441672019</c:v>
                </c:pt>
                <c:pt idx="223">
                  <c:v>-5.606649441672019</c:v>
                </c:pt>
                <c:pt idx="224">
                  <c:v>-5.606649441672019</c:v>
                </c:pt>
                <c:pt idx="225">
                  <c:v>-5.606649441672019</c:v>
                </c:pt>
                <c:pt idx="226">
                  <c:v>-5.606649441672019</c:v>
                </c:pt>
                <c:pt idx="227">
                  <c:v>-5.606649441672019</c:v>
                </c:pt>
                <c:pt idx="228">
                  <c:v>-5.606649441672019</c:v>
                </c:pt>
                <c:pt idx="229">
                  <c:v>-5.606649441672019</c:v>
                </c:pt>
                <c:pt idx="230">
                  <c:v>-5.606649441672019</c:v>
                </c:pt>
                <c:pt idx="231">
                  <c:v>-5.606649441672019</c:v>
                </c:pt>
                <c:pt idx="232">
                  <c:v>-5.606649441672019</c:v>
                </c:pt>
                <c:pt idx="233">
                  <c:v>-5.606649441672019</c:v>
                </c:pt>
                <c:pt idx="234">
                  <c:v>-5.606649441672019</c:v>
                </c:pt>
                <c:pt idx="235">
                  <c:v>-5.606649441672019</c:v>
                </c:pt>
                <c:pt idx="236">
                  <c:v>-5.606649441672019</c:v>
                </c:pt>
                <c:pt idx="237">
                  <c:v>-5.606649441672019</c:v>
                </c:pt>
                <c:pt idx="238">
                  <c:v>-5.606649441672019</c:v>
                </c:pt>
                <c:pt idx="239">
                  <c:v>-5.606649441672019</c:v>
                </c:pt>
                <c:pt idx="240">
                  <c:v>-5.606649441672019</c:v>
                </c:pt>
                <c:pt idx="241">
                  <c:v>-5.606649441672019</c:v>
                </c:pt>
                <c:pt idx="242">
                  <c:v>-5.606649441672019</c:v>
                </c:pt>
                <c:pt idx="243">
                  <c:v>-5.606649441672019</c:v>
                </c:pt>
                <c:pt idx="244">
                  <c:v>-5.606649441672019</c:v>
                </c:pt>
                <c:pt idx="245">
                  <c:v>-5.606649441672019</c:v>
                </c:pt>
                <c:pt idx="246">
                  <c:v>-5.606649441672019</c:v>
                </c:pt>
                <c:pt idx="247">
                  <c:v>-5.606649441672019</c:v>
                </c:pt>
                <c:pt idx="248">
                  <c:v>-5.606649441672019</c:v>
                </c:pt>
                <c:pt idx="249">
                  <c:v>-5.606649441672019</c:v>
                </c:pt>
                <c:pt idx="250">
                  <c:v>-5.606649441672019</c:v>
                </c:pt>
                <c:pt idx="251">
                  <c:v>-5.606649441672019</c:v>
                </c:pt>
                <c:pt idx="252">
                  <c:v>-5.606649441672019</c:v>
                </c:pt>
                <c:pt idx="253">
                  <c:v>-5.606649441672019</c:v>
                </c:pt>
                <c:pt idx="254">
                  <c:v>-5.606649441672019</c:v>
                </c:pt>
                <c:pt idx="255">
                  <c:v>-5.606649441672019</c:v>
                </c:pt>
                <c:pt idx="256">
                  <c:v>-5.606649441672019</c:v>
                </c:pt>
                <c:pt idx="257">
                  <c:v>-5.606649441672019</c:v>
                </c:pt>
                <c:pt idx="258">
                  <c:v>-5.606649441672019</c:v>
                </c:pt>
                <c:pt idx="259">
                  <c:v>-5.606649441672019</c:v>
                </c:pt>
                <c:pt idx="260">
                  <c:v>-5.606649441672019</c:v>
                </c:pt>
                <c:pt idx="261">
                  <c:v>-5.606649441672019</c:v>
                </c:pt>
                <c:pt idx="262">
                  <c:v>-5.606649441672019</c:v>
                </c:pt>
                <c:pt idx="263">
                  <c:v>-5.606649441672019</c:v>
                </c:pt>
                <c:pt idx="264">
                  <c:v>-5.606649441672019</c:v>
                </c:pt>
                <c:pt idx="265">
                  <c:v>-5.606649441672019</c:v>
                </c:pt>
                <c:pt idx="266">
                  <c:v>-5.606649441672019</c:v>
                </c:pt>
                <c:pt idx="267">
                  <c:v>-5.606649441672019</c:v>
                </c:pt>
                <c:pt idx="268">
                  <c:v>-5.606649441672019</c:v>
                </c:pt>
                <c:pt idx="269">
                  <c:v>-5.606649441672019</c:v>
                </c:pt>
                <c:pt idx="270">
                  <c:v>-5.606649441672019</c:v>
                </c:pt>
                <c:pt idx="271">
                  <c:v>-5.606649441672019</c:v>
                </c:pt>
                <c:pt idx="272">
                  <c:v>-5.606649441672019</c:v>
                </c:pt>
                <c:pt idx="273">
                  <c:v>-6.0995367511939946</c:v>
                </c:pt>
                <c:pt idx="274">
                  <c:v>-6.0995367511939946</c:v>
                </c:pt>
                <c:pt idx="275">
                  <c:v>-6.0995367511939946</c:v>
                </c:pt>
                <c:pt idx="276">
                  <c:v>-6.0995367511939946</c:v>
                </c:pt>
                <c:pt idx="277">
                  <c:v>-6.0995367511939946</c:v>
                </c:pt>
                <c:pt idx="278">
                  <c:v>-6.0995367511939946</c:v>
                </c:pt>
                <c:pt idx="279">
                  <c:v>-6.0995367511939946</c:v>
                </c:pt>
                <c:pt idx="280">
                  <c:v>-6.0995367511939946</c:v>
                </c:pt>
                <c:pt idx="281">
                  <c:v>-6.0995367511939946</c:v>
                </c:pt>
                <c:pt idx="282">
                  <c:v>-6.0995367511939946</c:v>
                </c:pt>
                <c:pt idx="283">
                  <c:v>-6.0995367511939946</c:v>
                </c:pt>
                <c:pt idx="284">
                  <c:v>-6.0995367511939946</c:v>
                </c:pt>
                <c:pt idx="285">
                  <c:v>-6.0995367511939946</c:v>
                </c:pt>
                <c:pt idx="286">
                  <c:v>-6.0995367511939946</c:v>
                </c:pt>
                <c:pt idx="287">
                  <c:v>-6.0995367511939946</c:v>
                </c:pt>
                <c:pt idx="288">
                  <c:v>-6.0995367511939946</c:v>
                </c:pt>
                <c:pt idx="289">
                  <c:v>-6.0995367511939946</c:v>
                </c:pt>
                <c:pt idx="290">
                  <c:v>-6.0995367511939946</c:v>
                </c:pt>
                <c:pt idx="291">
                  <c:v>-6.0995367511939946</c:v>
                </c:pt>
                <c:pt idx="292">
                  <c:v>-6.0995367511939946</c:v>
                </c:pt>
                <c:pt idx="293">
                  <c:v>-6.0995367511939946</c:v>
                </c:pt>
                <c:pt idx="294">
                  <c:v>-6.0995367511939946</c:v>
                </c:pt>
                <c:pt idx="295">
                  <c:v>-6.0995367511939946</c:v>
                </c:pt>
                <c:pt idx="296">
                  <c:v>-6.0995367511939946</c:v>
                </c:pt>
                <c:pt idx="297">
                  <c:v>-6.0995367511939946</c:v>
                </c:pt>
                <c:pt idx="298">
                  <c:v>-6.0995367511939946</c:v>
                </c:pt>
                <c:pt idx="299">
                  <c:v>-6.0995367511939946</c:v>
                </c:pt>
                <c:pt idx="300">
                  <c:v>-6.0995367511939946</c:v>
                </c:pt>
                <c:pt idx="301">
                  <c:v>-6.0995367511939946</c:v>
                </c:pt>
                <c:pt idx="302">
                  <c:v>-6.0995367511939946</c:v>
                </c:pt>
                <c:pt idx="303">
                  <c:v>-6.0995367511939946</c:v>
                </c:pt>
                <c:pt idx="304">
                  <c:v>-6.0995367511939946</c:v>
                </c:pt>
                <c:pt idx="305">
                  <c:v>-6.0995367511939946</c:v>
                </c:pt>
                <c:pt idx="306">
                  <c:v>-6.0995367511939946</c:v>
                </c:pt>
                <c:pt idx="307">
                  <c:v>-6.0995367511939946</c:v>
                </c:pt>
                <c:pt idx="308">
                  <c:v>-6.0995367511939946</c:v>
                </c:pt>
                <c:pt idx="309">
                  <c:v>-6.0995367511939946</c:v>
                </c:pt>
                <c:pt idx="310">
                  <c:v>-6.0995367511939946</c:v>
                </c:pt>
                <c:pt idx="311">
                  <c:v>-6.0995367511939946</c:v>
                </c:pt>
                <c:pt idx="312">
                  <c:v>-6.0995367511939946</c:v>
                </c:pt>
                <c:pt idx="313">
                  <c:v>-6.0995367511939946</c:v>
                </c:pt>
                <c:pt idx="314">
                  <c:v>-6.0995367511939946</c:v>
                </c:pt>
                <c:pt idx="315">
                  <c:v>-6.0995367511939946</c:v>
                </c:pt>
                <c:pt idx="316">
                  <c:v>-6.0995367511939946</c:v>
                </c:pt>
                <c:pt idx="317">
                  <c:v>-6.0995367511939946</c:v>
                </c:pt>
                <c:pt idx="318">
                  <c:v>-6.0995367511939946</c:v>
                </c:pt>
                <c:pt idx="319">
                  <c:v>-6.0995367511939946</c:v>
                </c:pt>
                <c:pt idx="320">
                  <c:v>-6.0995367511939946</c:v>
                </c:pt>
                <c:pt idx="321">
                  <c:v>-6.0995367511939946</c:v>
                </c:pt>
                <c:pt idx="322">
                  <c:v>-6.0995367511939946</c:v>
                </c:pt>
                <c:pt idx="323">
                  <c:v>-6.0995367511939946</c:v>
                </c:pt>
                <c:pt idx="324">
                  <c:v>-6.0995367511939946</c:v>
                </c:pt>
                <c:pt idx="325">
                  <c:v>-6.0995367511939946</c:v>
                </c:pt>
                <c:pt idx="326">
                  <c:v>-6.0995367511939946</c:v>
                </c:pt>
                <c:pt idx="327">
                  <c:v>-6.0995367511939946</c:v>
                </c:pt>
                <c:pt idx="328">
                  <c:v>-6.0995367511939946</c:v>
                </c:pt>
                <c:pt idx="329">
                  <c:v>-6.0995367511939946</c:v>
                </c:pt>
                <c:pt idx="330">
                  <c:v>-6.0995367511939946</c:v>
                </c:pt>
                <c:pt idx="331">
                  <c:v>-6.0995367511939946</c:v>
                </c:pt>
                <c:pt idx="332">
                  <c:v>-6.0995367511939946</c:v>
                </c:pt>
                <c:pt idx="333">
                  <c:v>-6.0995367511939946</c:v>
                </c:pt>
                <c:pt idx="334">
                  <c:v>-6.0995367511939946</c:v>
                </c:pt>
                <c:pt idx="335">
                  <c:v>-6.0995367511939946</c:v>
                </c:pt>
                <c:pt idx="336">
                  <c:v>-6.0995367511939946</c:v>
                </c:pt>
                <c:pt idx="337">
                  <c:v>-6.0995367511939946</c:v>
                </c:pt>
                <c:pt idx="338">
                  <c:v>-6.0995367511939946</c:v>
                </c:pt>
                <c:pt idx="339">
                  <c:v>-6.0995367511939946</c:v>
                </c:pt>
                <c:pt idx="340">
                  <c:v>-6.0995367511939946</c:v>
                </c:pt>
                <c:pt idx="341">
                  <c:v>-6.0995367511939946</c:v>
                </c:pt>
                <c:pt idx="342">
                  <c:v>-6.0995367511939946</c:v>
                </c:pt>
                <c:pt idx="343">
                  <c:v>-6.0995367511939946</c:v>
                </c:pt>
                <c:pt idx="344">
                  <c:v>-6.0995367511939946</c:v>
                </c:pt>
                <c:pt idx="345">
                  <c:v>-6.0995367511939946</c:v>
                </c:pt>
                <c:pt idx="346">
                  <c:v>-6.0995367511939946</c:v>
                </c:pt>
                <c:pt idx="347">
                  <c:v>-6.0995367511939946</c:v>
                </c:pt>
                <c:pt idx="348">
                  <c:v>-6.0995367511939946</c:v>
                </c:pt>
                <c:pt idx="349">
                  <c:v>-6.0995367511939946</c:v>
                </c:pt>
                <c:pt idx="350">
                  <c:v>-6.0995367511939946</c:v>
                </c:pt>
                <c:pt idx="351">
                  <c:v>-6.0995367511939946</c:v>
                </c:pt>
                <c:pt idx="352">
                  <c:v>-6.0995367511939946</c:v>
                </c:pt>
                <c:pt idx="353">
                  <c:v>-6.0995367511939946</c:v>
                </c:pt>
                <c:pt idx="354">
                  <c:v>-6.0995367511939946</c:v>
                </c:pt>
                <c:pt idx="355">
                  <c:v>-6.0995367511939946</c:v>
                </c:pt>
                <c:pt idx="356">
                  <c:v>-6.0995367511939946</c:v>
                </c:pt>
                <c:pt idx="357">
                  <c:v>-6.0995367511939946</c:v>
                </c:pt>
                <c:pt idx="358">
                  <c:v>-6.0995367511939946</c:v>
                </c:pt>
                <c:pt idx="359">
                  <c:v>-6.0995367511939946</c:v>
                </c:pt>
                <c:pt idx="360">
                  <c:v>-6.0995367511939946</c:v>
                </c:pt>
                <c:pt idx="361">
                  <c:v>-6.0995367511939946</c:v>
                </c:pt>
                <c:pt idx="362">
                  <c:v>-6.0995367511939946</c:v>
                </c:pt>
                <c:pt idx="363">
                  <c:v>-6.0995367511939946</c:v>
                </c:pt>
                <c:pt idx="364">
                  <c:v>-6.0995367511939946</c:v>
                </c:pt>
                <c:pt idx="365">
                  <c:v>-5.3214658874237699</c:v>
                </c:pt>
                <c:pt idx="366">
                  <c:v>-5.3214658874237699</c:v>
                </c:pt>
                <c:pt idx="367">
                  <c:v>-5.3214658874237699</c:v>
                </c:pt>
                <c:pt idx="368">
                  <c:v>-5.3214658874237699</c:v>
                </c:pt>
                <c:pt idx="369">
                  <c:v>-5.3214658874237699</c:v>
                </c:pt>
                <c:pt idx="370">
                  <c:v>-5.3214658874237699</c:v>
                </c:pt>
                <c:pt idx="371">
                  <c:v>-5.3214658874237699</c:v>
                </c:pt>
                <c:pt idx="372">
                  <c:v>-5.3214658874237699</c:v>
                </c:pt>
                <c:pt idx="373">
                  <c:v>-5.3214658874237699</c:v>
                </c:pt>
                <c:pt idx="374">
                  <c:v>-5.3214658874237699</c:v>
                </c:pt>
                <c:pt idx="375">
                  <c:v>-5.3214658874237699</c:v>
                </c:pt>
                <c:pt idx="376">
                  <c:v>-5.3214658874237699</c:v>
                </c:pt>
                <c:pt idx="377">
                  <c:v>-5.3214658874237699</c:v>
                </c:pt>
                <c:pt idx="378">
                  <c:v>-5.3214658874237699</c:v>
                </c:pt>
                <c:pt idx="379">
                  <c:v>-5.3214658874237699</c:v>
                </c:pt>
                <c:pt idx="380">
                  <c:v>-5.3214658874237699</c:v>
                </c:pt>
                <c:pt idx="381">
                  <c:v>-5.3214658874237699</c:v>
                </c:pt>
                <c:pt idx="382">
                  <c:v>-5.3214658874237699</c:v>
                </c:pt>
                <c:pt idx="383">
                  <c:v>-5.3214658874237699</c:v>
                </c:pt>
                <c:pt idx="384">
                  <c:v>-5.3214658874237699</c:v>
                </c:pt>
                <c:pt idx="385">
                  <c:v>-5.3214658874237699</c:v>
                </c:pt>
                <c:pt idx="386">
                  <c:v>-5.3214658874237699</c:v>
                </c:pt>
                <c:pt idx="387">
                  <c:v>-5.3214658874237699</c:v>
                </c:pt>
                <c:pt idx="388">
                  <c:v>-5.3214658874237699</c:v>
                </c:pt>
                <c:pt idx="389">
                  <c:v>-5.3214658874237699</c:v>
                </c:pt>
                <c:pt idx="390">
                  <c:v>-5.3214658874237699</c:v>
                </c:pt>
                <c:pt idx="391">
                  <c:v>-5.3214658874237699</c:v>
                </c:pt>
                <c:pt idx="392">
                  <c:v>-5.3214658874237699</c:v>
                </c:pt>
                <c:pt idx="393">
                  <c:v>-5.3214658874237699</c:v>
                </c:pt>
                <c:pt idx="394">
                  <c:v>-5.3214658874237699</c:v>
                </c:pt>
                <c:pt idx="395">
                  <c:v>-5.3214658874237699</c:v>
                </c:pt>
                <c:pt idx="396">
                  <c:v>-5.3214658874237699</c:v>
                </c:pt>
                <c:pt idx="397">
                  <c:v>-5.3214658874237699</c:v>
                </c:pt>
                <c:pt idx="398">
                  <c:v>-5.3214658874237699</c:v>
                </c:pt>
                <c:pt idx="399">
                  <c:v>-5.3214658874237699</c:v>
                </c:pt>
                <c:pt idx="400">
                  <c:v>-5.3214658874237699</c:v>
                </c:pt>
                <c:pt idx="401">
                  <c:v>-5.3214658874237699</c:v>
                </c:pt>
                <c:pt idx="402">
                  <c:v>-5.3214658874237699</c:v>
                </c:pt>
                <c:pt idx="403">
                  <c:v>-5.3214658874237699</c:v>
                </c:pt>
                <c:pt idx="404">
                  <c:v>-5.3214658874237699</c:v>
                </c:pt>
                <c:pt idx="405">
                  <c:v>-5.3214658874237699</c:v>
                </c:pt>
                <c:pt idx="406">
                  <c:v>-5.3214658874237699</c:v>
                </c:pt>
                <c:pt idx="407">
                  <c:v>-5.3214658874237699</c:v>
                </c:pt>
                <c:pt idx="408">
                  <c:v>-5.3214658874237699</c:v>
                </c:pt>
                <c:pt idx="409">
                  <c:v>-5.3214658874237699</c:v>
                </c:pt>
                <c:pt idx="410">
                  <c:v>-5.3214658874237699</c:v>
                </c:pt>
                <c:pt idx="411">
                  <c:v>-5.3214658874237699</c:v>
                </c:pt>
                <c:pt idx="412">
                  <c:v>-5.3214658874237699</c:v>
                </c:pt>
                <c:pt idx="413">
                  <c:v>-5.3214658874237699</c:v>
                </c:pt>
                <c:pt idx="414">
                  <c:v>-5.3214658874237699</c:v>
                </c:pt>
                <c:pt idx="415">
                  <c:v>-5.3214658874237699</c:v>
                </c:pt>
                <c:pt idx="416">
                  <c:v>-5.3214658874237699</c:v>
                </c:pt>
                <c:pt idx="417">
                  <c:v>-5.3214658874237699</c:v>
                </c:pt>
                <c:pt idx="418">
                  <c:v>-5.3214658874237699</c:v>
                </c:pt>
                <c:pt idx="419">
                  <c:v>-5.3214658874237699</c:v>
                </c:pt>
                <c:pt idx="420">
                  <c:v>-5.3214658874237699</c:v>
                </c:pt>
                <c:pt idx="421">
                  <c:v>-5.3214658874237699</c:v>
                </c:pt>
                <c:pt idx="422">
                  <c:v>-5.3214658874237699</c:v>
                </c:pt>
                <c:pt idx="423">
                  <c:v>-5.3214658874237699</c:v>
                </c:pt>
                <c:pt idx="424">
                  <c:v>-5.3214658874237699</c:v>
                </c:pt>
                <c:pt idx="425">
                  <c:v>-5.3214658874237699</c:v>
                </c:pt>
                <c:pt idx="426">
                  <c:v>-5.3214658874237699</c:v>
                </c:pt>
                <c:pt idx="427">
                  <c:v>-5.3214658874237699</c:v>
                </c:pt>
                <c:pt idx="428">
                  <c:v>-5.3214658874237699</c:v>
                </c:pt>
                <c:pt idx="429">
                  <c:v>-5.3214658874237699</c:v>
                </c:pt>
                <c:pt idx="430">
                  <c:v>-5.3214658874237699</c:v>
                </c:pt>
                <c:pt idx="431">
                  <c:v>-5.3214658874237699</c:v>
                </c:pt>
                <c:pt idx="432">
                  <c:v>-5.3214658874237699</c:v>
                </c:pt>
                <c:pt idx="433">
                  <c:v>-5.3214658874237699</c:v>
                </c:pt>
                <c:pt idx="434">
                  <c:v>-5.3214658874237699</c:v>
                </c:pt>
                <c:pt idx="435">
                  <c:v>-5.3214658874237699</c:v>
                </c:pt>
                <c:pt idx="436">
                  <c:v>-5.3214658874237699</c:v>
                </c:pt>
                <c:pt idx="437">
                  <c:v>-5.3214658874237699</c:v>
                </c:pt>
                <c:pt idx="438">
                  <c:v>-5.3214658874237699</c:v>
                </c:pt>
                <c:pt idx="439">
                  <c:v>-5.3214658874237699</c:v>
                </c:pt>
                <c:pt idx="440">
                  <c:v>-5.3214658874237699</c:v>
                </c:pt>
                <c:pt idx="441">
                  <c:v>-5.3214658874237699</c:v>
                </c:pt>
                <c:pt idx="442">
                  <c:v>-5.3214658874237699</c:v>
                </c:pt>
                <c:pt idx="443">
                  <c:v>-5.3214658874237699</c:v>
                </c:pt>
                <c:pt idx="444">
                  <c:v>-5.3214658874237699</c:v>
                </c:pt>
                <c:pt idx="445">
                  <c:v>-5.3214658874237699</c:v>
                </c:pt>
                <c:pt idx="446">
                  <c:v>-5.3214658874237699</c:v>
                </c:pt>
                <c:pt idx="447">
                  <c:v>-5.3214658874237699</c:v>
                </c:pt>
                <c:pt idx="448">
                  <c:v>-5.3214658874237699</c:v>
                </c:pt>
                <c:pt idx="449">
                  <c:v>-5.3214658874237699</c:v>
                </c:pt>
                <c:pt idx="450">
                  <c:v>-5.3214658874237699</c:v>
                </c:pt>
                <c:pt idx="451">
                  <c:v>-5.3214658874237699</c:v>
                </c:pt>
                <c:pt idx="452">
                  <c:v>-5.3214658874237699</c:v>
                </c:pt>
                <c:pt idx="453">
                  <c:v>-5.3214658874237699</c:v>
                </c:pt>
                <c:pt idx="454">
                  <c:v>-5.3214658874237699</c:v>
                </c:pt>
                <c:pt idx="455">
                  <c:v>15.474737563982671</c:v>
                </c:pt>
                <c:pt idx="456">
                  <c:v>15.474737563982671</c:v>
                </c:pt>
                <c:pt idx="457">
                  <c:v>15.474737563982671</c:v>
                </c:pt>
                <c:pt idx="458">
                  <c:v>15.474737563982671</c:v>
                </c:pt>
                <c:pt idx="459">
                  <c:v>15.474737563982671</c:v>
                </c:pt>
                <c:pt idx="460">
                  <c:v>15.474737563982671</c:v>
                </c:pt>
                <c:pt idx="461">
                  <c:v>15.474737563982671</c:v>
                </c:pt>
                <c:pt idx="462">
                  <c:v>15.474737563982671</c:v>
                </c:pt>
                <c:pt idx="463">
                  <c:v>15.474737563982671</c:v>
                </c:pt>
                <c:pt idx="464">
                  <c:v>15.474737563982671</c:v>
                </c:pt>
                <c:pt idx="465">
                  <c:v>15.474737563982671</c:v>
                </c:pt>
                <c:pt idx="466">
                  <c:v>15.474737563982671</c:v>
                </c:pt>
                <c:pt idx="467">
                  <c:v>15.474737563982671</c:v>
                </c:pt>
                <c:pt idx="468">
                  <c:v>15.474737563982671</c:v>
                </c:pt>
                <c:pt idx="469">
                  <c:v>15.474737563982671</c:v>
                </c:pt>
                <c:pt idx="470">
                  <c:v>15.474737563982671</c:v>
                </c:pt>
                <c:pt idx="471">
                  <c:v>15.474737563982671</c:v>
                </c:pt>
                <c:pt idx="472">
                  <c:v>15.474737563982671</c:v>
                </c:pt>
                <c:pt idx="473">
                  <c:v>15.474737563982671</c:v>
                </c:pt>
                <c:pt idx="474">
                  <c:v>15.474737563982671</c:v>
                </c:pt>
                <c:pt idx="475">
                  <c:v>15.474737563982671</c:v>
                </c:pt>
                <c:pt idx="476">
                  <c:v>15.474737563982671</c:v>
                </c:pt>
                <c:pt idx="477">
                  <c:v>15.474737563982671</c:v>
                </c:pt>
                <c:pt idx="478">
                  <c:v>15.474737563982671</c:v>
                </c:pt>
                <c:pt idx="479">
                  <c:v>15.474737563982671</c:v>
                </c:pt>
                <c:pt idx="480">
                  <c:v>15.474737563982671</c:v>
                </c:pt>
                <c:pt idx="481">
                  <c:v>15.474737563982671</c:v>
                </c:pt>
                <c:pt idx="482">
                  <c:v>15.474737563982671</c:v>
                </c:pt>
                <c:pt idx="483">
                  <c:v>15.474737563982671</c:v>
                </c:pt>
                <c:pt idx="484">
                  <c:v>15.474737563982671</c:v>
                </c:pt>
                <c:pt idx="485">
                  <c:v>15.474737563982671</c:v>
                </c:pt>
                <c:pt idx="486">
                  <c:v>15.474737563982671</c:v>
                </c:pt>
                <c:pt idx="487">
                  <c:v>15.474737563982671</c:v>
                </c:pt>
                <c:pt idx="488">
                  <c:v>15.474737563982671</c:v>
                </c:pt>
                <c:pt idx="489">
                  <c:v>15.474737563982671</c:v>
                </c:pt>
                <c:pt idx="490">
                  <c:v>15.474737563982671</c:v>
                </c:pt>
                <c:pt idx="491">
                  <c:v>15.474737563982671</c:v>
                </c:pt>
                <c:pt idx="492">
                  <c:v>15.474737563982671</c:v>
                </c:pt>
                <c:pt idx="493">
                  <c:v>15.474737563982671</c:v>
                </c:pt>
                <c:pt idx="494">
                  <c:v>15.474737563982671</c:v>
                </c:pt>
                <c:pt idx="495">
                  <c:v>15.474737563982671</c:v>
                </c:pt>
                <c:pt idx="496">
                  <c:v>15.474737563982671</c:v>
                </c:pt>
                <c:pt idx="497">
                  <c:v>15.474737563982671</c:v>
                </c:pt>
                <c:pt idx="498">
                  <c:v>15.474737563982671</c:v>
                </c:pt>
                <c:pt idx="499">
                  <c:v>15.474737563982671</c:v>
                </c:pt>
                <c:pt idx="500">
                  <c:v>15.474737563982671</c:v>
                </c:pt>
                <c:pt idx="501">
                  <c:v>15.474737563982671</c:v>
                </c:pt>
                <c:pt idx="502">
                  <c:v>15.474737563982671</c:v>
                </c:pt>
                <c:pt idx="503">
                  <c:v>15.474737563982671</c:v>
                </c:pt>
                <c:pt idx="504">
                  <c:v>15.474737563982671</c:v>
                </c:pt>
                <c:pt idx="505">
                  <c:v>15.474737563982671</c:v>
                </c:pt>
                <c:pt idx="506">
                  <c:v>15.474737563982671</c:v>
                </c:pt>
                <c:pt idx="507">
                  <c:v>15.474737563982671</c:v>
                </c:pt>
                <c:pt idx="508">
                  <c:v>15.474737563982671</c:v>
                </c:pt>
                <c:pt idx="509">
                  <c:v>15.474737563982671</c:v>
                </c:pt>
                <c:pt idx="510">
                  <c:v>15.474737563982671</c:v>
                </c:pt>
                <c:pt idx="511">
                  <c:v>15.474737563982671</c:v>
                </c:pt>
                <c:pt idx="512">
                  <c:v>15.474737563982671</c:v>
                </c:pt>
                <c:pt idx="513">
                  <c:v>15.474737563982671</c:v>
                </c:pt>
                <c:pt idx="514">
                  <c:v>15.474737563982671</c:v>
                </c:pt>
                <c:pt idx="515">
                  <c:v>15.474737563982671</c:v>
                </c:pt>
                <c:pt idx="516">
                  <c:v>15.474737563982671</c:v>
                </c:pt>
                <c:pt idx="517">
                  <c:v>15.474737563982671</c:v>
                </c:pt>
                <c:pt idx="518">
                  <c:v>15.474737563982671</c:v>
                </c:pt>
                <c:pt idx="519">
                  <c:v>15.474737563982671</c:v>
                </c:pt>
                <c:pt idx="520">
                  <c:v>15.474737563982671</c:v>
                </c:pt>
                <c:pt idx="521">
                  <c:v>15.474737563982671</c:v>
                </c:pt>
                <c:pt idx="522">
                  <c:v>15.474737563982671</c:v>
                </c:pt>
                <c:pt idx="523">
                  <c:v>15.474737563982671</c:v>
                </c:pt>
                <c:pt idx="524">
                  <c:v>15.474737563982671</c:v>
                </c:pt>
                <c:pt idx="525">
                  <c:v>15.474737563982671</c:v>
                </c:pt>
                <c:pt idx="526">
                  <c:v>15.474737563982671</c:v>
                </c:pt>
                <c:pt idx="527">
                  <c:v>15.474737563982671</c:v>
                </c:pt>
                <c:pt idx="528">
                  <c:v>15.474737563982671</c:v>
                </c:pt>
                <c:pt idx="529">
                  <c:v>15.474737563982671</c:v>
                </c:pt>
                <c:pt idx="530">
                  <c:v>15.474737563982671</c:v>
                </c:pt>
                <c:pt idx="531">
                  <c:v>15.474737563982671</c:v>
                </c:pt>
                <c:pt idx="532">
                  <c:v>15.474737563982671</c:v>
                </c:pt>
                <c:pt idx="533">
                  <c:v>15.474737563982671</c:v>
                </c:pt>
                <c:pt idx="534">
                  <c:v>15.474737563982671</c:v>
                </c:pt>
                <c:pt idx="535">
                  <c:v>15.474737563982671</c:v>
                </c:pt>
                <c:pt idx="536">
                  <c:v>15.474737563982671</c:v>
                </c:pt>
                <c:pt idx="537">
                  <c:v>15.474737563982671</c:v>
                </c:pt>
                <c:pt idx="538">
                  <c:v>15.474737563982671</c:v>
                </c:pt>
                <c:pt idx="539">
                  <c:v>15.474737563982671</c:v>
                </c:pt>
                <c:pt idx="540">
                  <c:v>15.474737563982671</c:v>
                </c:pt>
                <c:pt idx="541">
                  <c:v>15.474737563982671</c:v>
                </c:pt>
                <c:pt idx="542">
                  <c:v>15.474737563982671</c:v>
                </c:pt>
                <c:pt idx="543">
                  <c:v>15.474737563982671</c:v>
                </c:pt>
                <c:pt idx="544">
                  <c:v>15.474737563982671</c:v>
                </c:pt>
                <c:pt idx="545">
                  <c:v>15.474737563982671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8FBC-4BA8-B1A2-C11453C411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82683632"/>
        <c:axId val="982684720"/>
      </c:lineChart>
      <c:catAx>
        <c:axId val="982683632"/>
        <c:scaling>
          <c:orientation val="minMax"/>
        </c:scaling>
        <c:delete val="0"/>
        <c:axPos val="b"/>
        <c:numFmt formatCode="[$-816]mmmmm/yy;@" sourceLinked="0"/>
        <c:majorTickMark val="out"/>
        <c:minorTickMark val="none"/>
        <c:tickLblPos val="low"/>
        <c:spPr>
          <a:noFill/>
          <a:ln w="317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Open Sans Light"/>
                <a:ea typeface="Open Sans Light"/>
                <a:cs typeface="Open Sans Light"/>
              </a:defRPr>
            </a:pPr>
            <a:endParaRPr lang="pt-PT"/>
          </a:p>
        </c:txPr>
        <c:crossAx val="982684720"/>
        <c:crosses val="autoZero"/>
        <c:auto val="1"/>
        <c:lblAlgn val="ctr"/>
        <c:lblOffset val="100"/>
        <c:tickMarkSkip val="30"/>
        <c:noMultiLvlLbl val="1"/>
      </c:catAx>
      <c:valAx>
        <c:axId val="982684720"/>
        <c:scaling>
          <c:orientation val="minMax"/>
          <c:max val="40"/>
          <c:min val="-3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Open Sans Semibold"/>
                    <a:ea typeface="Open Sans Semibold"/>
                    <a:cs typeface="Open Sans Semibold"/>
                  </a:defRPr>
                </a:pPr>
                <a:r>
                  <a:rPr lang="pt-PT"/>
                  <a:t>Taxa de variação homóloga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0000"/>
                  </a:solidFill>
                  <a:latin typeface="Open Sans Semibold"/>
                  <a:ea typeface="Open Sans Semibold"/>
                  <a:cs typeface="Open Sans Semibold"/>
                </a:defRPr>
              </a:pPr>
              <a:endParaRPr lang="pt-PT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Open Sans Light"/>
                <a:ea typeface="Open Sans Light"/>
                <a:cs typeface="Open Sans Light"/>
              </a:defRPr>
            </a:pPr>
            <a:endParaRPr lang="pt-PT"/>
          </a:p>
        </c:txPr>
        <c:crossAx val="982683632"/>
        <c:crosses val="autoZero"/>
        <c:crossBetween val="midCat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Open Sans Condensed Light"/>
                <a:ea typeface="Open Sans Condensed Light"/>
                <a:cs typeface="Open Sans Condensed Light"/>
              </a:defRPr>
            </a:pPr>
            <a:endParaRPr lang="pt-PT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Open Sans Condensed Light"/>
                <a:ea typeface="Open Sans Condensed Light"/>
                <a:cs typeface="Open Sans Condensed Light"/>
              </a:defRPr>
            </a:pPr>
            <a:endParaRPr lang="pt-PT"/>
          </a:p>
        </c:txPr>
      </c:legendEntry>
      <c:legendEntry>
        <c:idx val="2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Open Sans Condensed Light"/>
                <a:ea typeface="Open Sans Condensed Light"/>
                <a:cs typeface="Open Sans Condensed Light"/>
              </a:defRPr>
            </a:pPr>
            <a:endParaRPr lang="pt-PT"/>
          </a:p>
        </c:txPr>
      </c:legendEntry>
      <c:layout>
        <c:manualLayout>
          <c:xMode val="edge"/>
          <c:yMode val="edge"/>
          <c:x val="8.0773194444444446E-2"/>
          <c:y val="0.91305671064586891"/>
          <c:w val="0.86953890297611103"/>
          <c:h val="5.390106131579192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PT"/>
              <a:t>Gráfico 2.  Evolução homóloga do Indicador de Atividade Económica </a:t>
            </a:r>
          </a:p>
        </c:rich>
      </c:tx>
      <c:layout>
        <c:manualLayout>
          <c:xMode val="edge"/>
          <c:yMode val="edge"/>
          <c:x val="0.16911652777777778"/>
          <c:y val="1.069023793986488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plotArea>
      <c:layout>
        <c:manualLayout>
          <c:layoutTarget val="inner"/>
          <c:xMode val="edge"/>
          <c:yMode val="edge"/>
          <c:x val="6.3736111111111104E-2"/>
          <c:y val="7.4776320449562381E-2"/>
          <c:w val="0.92568055555555573"/>
          <c:h val="0.70387767337493123"/>
        </c:manualLayout>
      </c:layout>
      <c:lineChart>
        <c:grouping val="standard"/>
        <c:varyColors val="0"/>
        <c:ser>
          <c:idx val="3"/>
          <c:order val="0"/>
          <c:tx>
            <c:strRef>
              <c:f>'Indicadores Semanais'!$AC$6</c:f>
              <c:strCache>
                <c:ptCount val="1"/>
                <c:pt idx="0">
                  <c:v>DEI acumulado num período de 2 anos</c:v>
                </c:pt>
              </c:strCache>
            </c:strRef>
          </c:tx>
          <c:spPr>
            <a:ln w="1270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strRef>
              <c:f>'Indicadores Semanais'!$Y$9:$Y$628</c:f>
              <c:strCache>
                <c:ptCount val="620"/>
                <c:pt idx="0">
                  <c:v>01-01-2020</c:v>
                </c:pt>
                <c:pt idx="31">
                  <c:v>01-02-2020</c:v>
                </c:pt>
                <c:pt idx="59">
                  <c:v>01-03-2020</c:v>
                </c:pt>
                <c:pt idx="90">
                  <c:v>01-04-2020</c:v>
                </c:pt>
                <c:pt idx="120">
                  <c:v>01-05-2020</c:v>
                </c:pt>
                <c:pt idx="151">
                  <c:v>01-06-2020</c:v>
                </c:pt>
                <c:pt idx="181">
                  <c:v>01-07-2020</c:v>
                </c:pt>
                <c:pt idx="212">
                  <c:v>01-08-2020</c:v>
                </c:pt>
                <c:pt idx="243">
                  <c:v>01-09-2020</c:v>
                </c:pt>
                <c:pt idx="273">
                  <c:v>01-10-2020</c:v>
                </c:pt>
                <c:pt idx="304">
                  <c:v>01-11-2020</c:v>
                </c:pt>
                <c:pt idx="334">
                  <c:v>01-12-2020</c:v>
                </c:pt>
                <c:pt idx="365">
                  <c:v>01-01-2021</c:v>
                </c:pt>
                <c:pt idx="396">
                  <c:v>01-02-2021</c:v>
                </c:pt>
                <c:pt idx="424">
                  <c:v>01-03-2021</c:v>
                </c:pt>
                <c:pt idx="455">
                  <c:v>01-04-2021</c:v>
                </c:pt>
                <c:pt idx="485">
                  <c:v>01-05-2021</c:v>
                </c:pt>
                <c:pt idx="516">
                  <c:v>01-06-2021</c:v>
                </c:pt>
                <c:pt idx="546">
                  <c:v>01-07-2021</c:v>
                </c:pt>
                <c:pt idx="577">
                  <c:v>01-08-2021</c:v>
                </c:pt>
                <c:pt idx="608">
                  <c:v>01-09-2021</c:v>
                </c:pt>
                <c:pt idx="619">
                  <c:v>12-09-2021</c:v>
                </c:pt>
              </c:strCache>
            </c:strRef>
          </c:cat>
          <c:val>
            <c:numRef>
              <c:f>'Indicadores Semanais'!$AC$9:$AC$628</c:f>
              <c:numCache>
                <c:formatCode>0.0</c:formatCode>
                <c:ptCount val="620"/>
                <c:pt idx="0">
                  <c:v>5.5270998056968494</c:v>
                </c:pt>
                <c:pt idx="1">
                  <c:v>4.4077323296791917</c:v>
                </c:pt>
                <c:pt idx="2">
                  <c:v>1.7920157088080231</c:v>
                </c:pt>
                <c:pt idx="3">
                  <c:v>3.1553421732653248</c:v>
                </c:pt>
                <c:pt idx="4">
                  <c:v>5.1784067626411172</c:v>
                </c:pt>
                <c:pt idx="5">
                  <c:v>3.3013996608143685</c:v>
                </c:pt>
                <c:pt idx="6">
                  <c:v>3.7586418863840123</c:v>
                </c:pt>
                <c:pt idx="7">
                  <c:v>3.3615758038894512</c:v>
                </c:pt>
                <c:pt idx="8">
                  <c:v>5.5434875143055393</c:v>
                </c:pt>
                <c:pt idx="9">
                  <c:v>3.7313187776049688</c:v>
                </c:pt>
                <c:pt idx="10">
                  <c:v>5.3870062057140586</c:v>
                </c:pt>
                <c:pt idx="11">
                  <c:v>6.6354869276294579</c:v>
                </c:pt>
                <c:pt idx="12">
                  <c:v>5.9430372994037697</c:v>
                </c:pt>
                <c:pt idx="13">
                  <c:v>4.7175495238115417</c:v>
                </c:pt>
                <c:pt idx="14">
                  <c:v>2.1704615311575424</c:v>
                </c:pt>
                <c:pt idx="15">
                  <c:v>5.0686962495393146</c:v>
                </c:pt>
                <c:pt idx="16">
                  <c:v>3.9406969302869754</c:v>
                </c:pt>
                <c:pt idx="17">
                  <c:v>4.576269191396392</c:v>
                </c:pt>
                <c:pt idx="18">
                  <c:v>6.3300719045223701</c:v>
                </c:pt>
                <c:pt idx="19">
                  <c:v>5.9756853870787268</c:v>
                </c:pt>
                <c:pt idx="20">
                  <c:v>6.2834815464258327</c:v>
                </c:pt>
                <c:pt idx="21">
                  <c:v>6.0674363210758457</c:v>
                </c:pt>
                <c:pt idx="22">
                  <c:v>7.075830926944576</c:v>
                </c:pt>
                <c:pt idx="23">
                  <c:v>5.210441576224099</c:v>
                </c:pt>
                <c:pt idx="24">
                  <c:v>4.7449672883184348</c:v>
                </c:pt>
                <c:pt idx="25">
                  <c:v>4.4488590434187216</c:v>
                </c:pt>
                <c:pt idx="26">
                  <c:v>2.2222112296551586</c:v>
                </c:pt>
                <c:pt idx="27">
                  <c:v>4.0693399892041953</c:v>
                </c:pt>
                <c:pt idx="28">
                  <c:v>4.5252795999408022</c:v>
                </c:pt>
                <c:pt idx="29">
                  <c:v>5.54418162329344</c:v>
                </c:pt>
                <c:pt idx="30">
                  <c:v>2.6757941714548252</c:v>
                </c:pt>
                <c:pt idx="31">
                  <c:v>2.5632403593589146</c:v>
                </c:pt>
                <c:pt idx="32">
                  <c:v>0.29514794944466871</c:v>
                </c:pt>
                <c:pt idx="33">
                  <c:v>-0.12965199771099378</c:v>
                </c:pt>
                <c:pt idx="34">
                  <c:v>-1.8295072289960217</c:v>
                </c:pt>
                <c:pt idx="35">
                  <c:v>-2.8705662883262733</c:v>
                </c:pt>
                <c:pt idx="36">
                  <c:v>-2.6391421143583926</c:v>
                </c:pt>
                <c:pt idx="37">
                  <c:v>-3.2140704962823605</c:v>
                </c:pt>
                <c:pt idx="38">
                  <c:v>-4.4822478020977172</c:v>
                </c:pt>
                <c:pt idx="39">
                  <c:v>-3.5833472079812339</c:v>
                </c:pt>
                <c:pt idx="40">
                  <c:v>-1.4588318931978961</c:v>
                </c:pt>
                <c:pt idx="41">
                  <c:v>-2.2249983372668112</c:v>
                </c:pt>
                <c:pt idx="42">
                  <c:v>-3.3473202939940307</c:v>
                </c:pt>
                <c:pt idx="43">
                  <c:v>-1.7329705150056327</c:v>
                </c:pt>
                <c:pt idx="44">
                  <c:v>-6.2122310317142251</c:v>
                </c:pt>
                <c:pt idx="45">
                  <c:v>-5.0638554256795345</c:v>
                </c:pt>
                <c:pt idx="46">
                  <c:v>-1.9689231930632047</c:v>
                </c:pt>
                <c:pt idx="47">
                  <c:v>3.5421850534745687</c:v>
                </c:pt>
                <c:pt idx="48">
                  <c:v>0.86503771319594591</c:v>
                </c:pt>
                <c:pt idx="49">
                  <c:v>-0.38854543918999696</c:v>
                </c:pt>
                <c:pt idx="50">
                  <c:v>1.5112441290728356</c:v>
                </c:pt>
                <c:pt idx="51">
                  <c:v>1.9479364234365733</c:v>
                </c:pt>
                <c:pt idx="52">
                  <c:v>1.5102491946375096</c:v>
                </c:pt>
                <c:pt idx="53">
                  <c:v>-0.57254195624641113</c:v>
                </c:pt>
                <c:pt idx="54">
                  <c:v>0.2183102392211822</c:v>
                </c:pt>
                <c:pt idx="55">
                  <c:v>1.4598959088013288</c:v>
                </c:pt>
                <c:pt idx="56">
                  <c:v>2.4696900794602072</c:v>
                </c:pt>
                <c:pt idx="57">
                  <c:v>-6.3850860506079243E-2</c:v>
                </c:pt>
                <c:pt idx="58">
                  <c:v>2.3263786933033259</c:v>
                </c:pt>
                <c:pt idx="59">
                  <c:v>0.68949738926471582</c:v>
                </c:pt>
                <c:pt idx="60">
                  <c:v>2.4596406082131068</c:v>
                </c:pt>
                <c:pt idx="61">
                  <c:v>-0.17112732924044849</c:v>
                </c:pt>
                <c:pt idx="62">
                  <c:v>-1.244698425415308</c:v>
                </c:pt>
                <c:pt idx="63">
                  <c:v>7.1955474860359914E-2</c:v>
                </c:pt>
                <c:pt idx="64">
                  <c:v>-0.11706961487921319</c:v>
                </c:pt>
                <c:pt idx="65">
                  <c:v>-0.47482737777635009</c:v>
                </c:pt>
                <c:pt idx="66">
                  <c:v>1.7309583684560295</c:v>
                </c:pt>
                <c:pt idx="67">
                  <c:v>0.92995163791430002</c:v>
                </c:pt>
                <c:pt idx="68">
                  <c:v>-3.9860554542173077E-2</c:v>
                </c:pt>
                <c:pt idx="69">
                  <c:v>-2.8841881496305177E-2</c:v>
                </c:pt>
                <c:pt idx="70">
                  <c:v>3.3258361166362818</c:v>
                </c:pt>
                <c:pt idx="71">
                  <c:v>3.1337922127685971</c:v>
                </c:pt>
                <c:pt idx="72">
                  <c:v>-2.9033131040716711</c:v>
                </c:pt>
                <c:pt idx="73">
                  <c:v>-0.65707267952417681</c:v>
                </c:pt>
                <c:pt idx="74">
                  <c:v>-1.9624278990656592</c:v>
                </c:pt>
                <c:pt idx="75">
                  <c:v>-4.9563374940778289</c:v>
                </c:pt>
                <c:pt idx="76">
                  <c:v>-6.3845324242296897</c:v>
                </c:pt>
                <c:pt idx="77">
                  <c:v>-14.163734875630155</c:v>
                </c:pt>
                <c:pt idx="78">
                  <c:v>-15.109717667978785</c:v>
                </c:pt>
                <c:pt idx="79">
                  <c:v>-17.602124220293163</c:v>
                </c:pt>
                <c:pt idx="80">
                  <c:v>-19.647464084211833</c:v>
                </c:pt>
                <c:pt idx="81">
                  <c:v>-19.520844456108335</c:v>
                </c:pt>
                <c:pt idx="82">
                  <c:v>-20.794475240003393</c:v>
                </c:pt>
                <c:pt idx="83">
                  <c:v>-19.745330785264699</c:v>
                </c:pt>
                <c:pt idx="84">
                  <c:v>-19.582804224116757</c:v>
                </c:pt>
                <c:pt idx="85">
                  <c:v>-18.226484719243558</c:v>
                </c:pt>
                <c:pt idx="86">
                  <c:v>-22.289537898055613</c:v>
                </c:pt>
                <c:pt idx="87">
                  <c:v>-24.73002517019907</c:v>
                </c:pt>
                <c:pt idx="88">
                  <c:v>-21.618513487408009</c:v>
                </c:pt>
                <c:pt idx="89">
                  <c:v>-17.553381784929272</c:v>
                </c:pt>
                <c:pt idx="90">
                  <c:v>-16.719833269393263</c:v>
                </c:pt>
                <c:pt idx="91">
                  <c:v>-18.453841303798697</c:v>
                </c:pt>
                <c:pt idx="92">
                  <c:v>-21.266362339486534</c:v>
                </c:pt>
                <c:pt idx="93">
                  <c:v>-23.086652016554012</c:v>
                </c:pt>
                <c:pt idx="94">
                  <c:v>-19.779826143486133</c:v>
                </c:pt>
                <c:pt idx="95">
                  <c:v>-19.078305308887607</c:v>
                </c:pt>
                <c:pt idx="96">
                  <c:v>-17.193361061241689</c:v>
                </c:pt>
                <c:pt idx="97">
                  <c:v>-18.260288312891035</c:v>
                </c:pt>
                <c:pt idx="98">
                  <c:v>-21.213467856401863</c:v>
                </c:pt>
                <c:pt idx="99">
                  <c:v>-25.391960600468181</c:v>
                </c:pt>
                <c:pt idx="100">
                  <c:v>-22.192925696934495</c:v>
                </c:pt>
                <c:pt idx="101">
                  <c:v>-26.143003554766636</c:v>
                </c:pt>
                <c:pt idx="102">
                  <c:v>-18.968334515256245</c:v>
                </c:pt>
                <c:pt idx="103">
                  <c:v>-12.8976055732779</c:v>
                </c:pt>
                <c:pt idx="104">
                  <c:v>-16.8214646588481</c:v>
                </c:pt>
                <c:pt idx="105">
                  <c:v>-19.495307265974759</c:v>
                </c:pt>
                <c:pt idx="106">
                  <c:v>-17.810487679630597</c:v>
                </c:pt>
                <c:pt idx="107">
                  <c:v>-15.729479612624829</c:v>
                </c:pt>
                <c:pt idx="108">
                  <c:v>-19.307265117094758</c:v>
                </c:pt>
                <c:pt idx="109">
                  <c:v>-14.830078772245884</c:v>
                </c:pt>
                <c:pt idx="110">
                  <c:v>-13.185662234059507</c:v>
                </c:pt>
                <c:pt idx="111">
                  <c:v>-18.175093624843015</c:v>
                </c:pt>
                <c:pt idx="112">
                  <c:v>-16.54585917046532</c:v>
                </c:pt>
                <c:pt idx="113">
                  <c:v>-17.385993786477556</c:v>
                </c:pt>
                <c:pt idx="114">
                  <c:v>-20.458634417019809</c:v>
                </c:pt>
                <c:pt idx="115">
                  <c:v>-20.33905817043339</c:v>
                </c:pt>
                <c:pt idx="116">
                  <c:v>-19.334396789940385</c:v>
                </c:pt>
                <c:pt idx="117">
                  <c:v>-18.326443218123472</c:v>
                </c:pt>
                <c:pt idx="118">
                  <c:v>-17.570441811941322</c:v>
                </c:pt>
                <c:pt idx="119">
                  <c:v>-15.108864783384931</c:v>
                </c:pt>
                <c:pt idx="120">
                  <c:v>-21.494616602717571</c:v>
                </c:pt>
                <c:pt idx="121">
                  <c:v>-21.655775862589167</c:v>
                </c:pt>
                <c:pt idx="122">
                  <c:v>-25.103799003748222</c:v>
                </c:pt>
                <c:pt idx="123">
                  <c:v>-16.9155652094868</c:v>
                </c:pt>
                <c:pt idx="124">
                  <c:v>-17.760648160036169</c:v>
                </c:pt>
                <c:pt idx="125">
                  <c:v>-16.827639200697448</c:v>
                </c:pt>
                <c:pt idx="126">
                  <c:v>-19.442941010606958</c:v>
                </c:pt>
                <c:pt idx="127">
                  <c:v>-18.860881457397966</c:v>
                </c:pt>
                <c:pt idx="128">
                  <c:v>-22.145565722369795</c:v>
                </c:pt>
                <c:pt idx="129">
                  <c:v>-23.725387697962447</c:v>
                </c:pt>
                <c:pt idx="130">
                  <c:v>-18.841468862450256</c:v>
                </c:pt>
                <c:pt idx="131">
                  <c:v>-17.234553387021634</c:v>
                </c:pt>
                <c:pt idx="132">
                  <c:v>-18.75984955735197</c:v>
                </c:pt>
                <c:pt idx="133">
                  <c:v>-17.552694691380466</c:v>
                </c:pt>
                <c:pt idx="134">
                  <c:v>-17.974853701562211</c:v>
                </c:pt>
                <c:pt idx="135">
                  <c:v>-19.303101051834446</c:v>
                </c:pt>
                <c:pt idx="136">
                  <c:v>-22.392970154987935</c:v>
                </c:pt>
                <c:pt idx="137">
                  <c:v>-19.469693547657272</c:v>
                </c:pt>
                <c:pt idx="138">
                  <c:v>-15.558429465017625</c:v>
                </c:pt>
                <c:pt idx="139">
                  <c:v>-14.723168007197415</c:v>
                </c:pt>
                <c:pt idx="140">
                  <c:v>-15.071206692042026</c:v>
                </c:pt>
                <c:pt idx="141">
                  <c:v>-13.801054970786907</c:v>
                </c:pt>
                <c:pt idx="142">
                  <c:v>-17.975755413319149</c:v>
                </c:pt>
                <c:pt idx="143">
                  <c:v>-18.992005665747712</c:v>
                </c:pt>
                <c:pt idx="144">
                  <c:v>-14.862761141954266</c:v>
                </c:pt>
                <c:pt idx="145">
                  <c:v>-11.516300891632525</c:v>
                </c:pt>
                <c:pt idx="146">
                  <c:v>-13.081876361750659</c:v>
                </c:pt>
                <c:pt idx="147">
                  <c:v>-12.970446801016493</c:v>
                </c:pt>
                <c:pt idx="148">
                  <c:v>-11.717265600299214</c:v>
                </c:pt>
                <c:pt idx="149">
                  <c:v>-17.966753627281179</c:v>
                </c:pt>
                <c:pt idx="150">
                  <c:v>-13.910278748110329</c:v>
                </c:pt>
                <c:pt idx="151">
                  <c:v>-11.915917303855622</c:v>
                </c:pt>
                <c:pt idx="152">
                  <c:v>-10.581499259878967</c:v>
                </c:pt>
                <c:pt idx="153">
                  <c:v>-14.014369731860754</c:v>
                </c:pt>
                <c:pt idx="154">
                  <c:v>-11.58711389429088</c:v>
                </c:pt>
                <c:pt idx="155">
                  <c:v>-11.722979299007562</c:v>
                </c:pt>
                <c:pt idx="156">
                  <c:v>-15.509127694860268</c:v>
                </c:pt>
                <c:pt idx="157">
                  <c:v>-15.832638347136168</c:v>
                </c:pt>
                <c:pt idx="158">
                  <c:v>-13.152066084847078</c:v>
                </c:pt>
                <c:pt idx="159">
                  <c:v>-10.47050801675617</c:v>
                </c:pt>
                <c:pt idx="160">
                  <c:v>-9.4717166228657845</c:v>
                </c:pt>
                <c:pt idx="161">
                  <c:v>-20.140866253951856</c:v>
                </c:pt>
                <c:pt idx="162">
                  <c:v>-15.486728273820091</c:v>
                </c:pt>
                <c:pt idx="163">
                  <c:v>-15.667962240382352</c:v>
                </c:pt>
                <c:pt idx="164">
                  <c:v>-15.980533221202379</c:v>
                </c:pt>
                <c:pt idx="165">
                  <c:v>-9.5145493212491203</c:v>
                </c:pt>
                <c:pt idx="166">
                  <c:v>-8.1660099171224658</c:v>
                </c:pt>
                <c:pt idx="167">
                  <c:v>-9.9824670838355019</c:v>
                </c:pt>
                <c:pt idx="168">
                  <c:v>-8.7485657513972228</c:v>
                </c:pt>
                <c:pt idx="169">
                  <c:v>-10.457851639926517</c:v>
                </c:pt>
                <c:pt idx="170">
                  <c:v>-14.464040378540403</c:v>
                </c:pt>
                <c:pt idx="171">
                  <c:v>-15.845689117214874</c:v>
                </c:pt>
                <c:pt idx="172">
                  <c:v>-12.18407325959349</c:v>
                </c:pt>
                <c:pt idx="173">
                  <c:v>-11.143119508649804</c:v>
                </c:pt>
                <c:pt idx="174">
                  <c:v>-13.958307629399556</c:v>
                </c:pt>
                <c:pt idx="175">
                  <c:v>-11.652377683462902</c:v>
                </c:pt>
                <c:pt idx="176">
                  <c:v>-9.9890393287811321</c:v>
                </c:pt>
                <c:pt idx="177">
                  <c:v>-13.860808962446399</c:v>
                </c:pt>
                <c:pt idx="178">
                  <c:v>-14.960245622529953</c:v>
                </c:pt>
                <c:pt idx="179">
                  <c:v>-12.414341867378013</c:v>
                </c:pt>
                <c:pt idx="180">
                  <c:v>-9.9879835891431696</c:v>
                </c:pt>
                <c:pt idx="181">
                  <c:v>-9.913946794684648</c:v>
                </c:pt>
                <c:pt idx="182">
                  <c:v>-9.8357420631009802</c:v>
                </c:pt>
                <c:pt idx="183">
                  <c:v>-7.8896173517911166</c:v>
                </c:pt>
                <c:pt idx="184">
                  <c:v>-10.829073126443774</c:v>
                </c:pt>
                <c:pt idx="185">
                  <c:v>-12.715827830385493</c:v>
                </c:pt>
                <c:pt idx="186">
                  <c:v>-8.6517429737151872</c:v>
                </c:pt>
                <c:pt idx="187">
                  <c:v>-6.3903521630477798</c:v>
                </c:pt>
                <c:pt idx="188">
                  <c:v>-6.6037089416010275</c:v>
                </c:pt>
                <c:pt idx="189">
                  <c:v>-8.5585242378185171</c:v>
                </c:pt>
                <c:pt idx="190">
                  <c:v>-9.2038516485072392</c:v>
                </c:pt>
                <c:pt idx="191">
                  <c:v>-11.126410404383108</c:v>
                </c:pt>
                <c:pt idx="192">
                  <c:v>-13.551968636913216</c:v>
                </c:pt>
                <c:pt idx="193">
                  <c:v>-8.3388164097788433</c:v>
                </c:pt>
                <c:pt idx="194">
                  <c:v>-6.1263093985228494</c:v>
                </c:pt>
                <c:pt idx="195">
                  <c:v>-5.8774258427955317</c:v>
                </c:pt>
                <c:pt idx="196">
                  <c:v>-8.2032094613525146</c:v>
                </c:pt>
                <c:pt idx="197">
                  <c:v>-4.7369464349838069</c:v>
                </c:pt>
                <c:pt idx="198">
                  <c:v>-9.2692400422385077</c:v>
                </c:pt>
                <c:pt idx="199">
                  <c:v>-11.318790948742645</c:v>
                </c:pt>
                <c:pt idx="200">
                  <c:v>-7.637013881489878</c:v>
                </c:pt>
                <c:pt idx="201">
                  <c:v>-4.9000545709059367</c:v>
                </c:pt>
                <c:pt idx="202">
                  <c:v>-4.7852750287368622</c:v>
                </c:pt>
                <c:pt idx="203">
                  <c:v>-5.1243404381672804</c:v>
                </c:pt>
                <c:pt idx="204">
                  <c:v>-6.2262505326858815</c:v>
                </c:pt>
                <c:pt idx="205">
                  <c:v>-8.2896145672910535</c:v>
                </c:pt>
                <c:pt idx="206">
                  <c:v>-11.49608191855846</c:v>
                </c:pt>
                <c:pt idx="207">
                  <c:v>-3.6468717164679845</c:v>
                </c:pt>
                <c:pt idx="208">
                  <c:v>-5.6216011983513567</c:v>
                </c:pt>
                <c:pt idx="209">
                  <c:v>-4.635473859332734</c:v>
                </c:pt>
                <c:pt idx="210">
                  <c:v>-3.824542284027828</c:v>
                </c:pt>
                <c:pt idx="211">
                  <c:v>-5.0461651765627238</c:v>
                </c:pt>
                <c:pt idx="212">
                  <c:v>-5.8250532927145571</c:v>
                </c:pt>
                <c:pt idx="213">
                  <c:v>-7.0950652225585884</c:v>
                </c:pt>
                <c:pt idx="214">
                  <c:v>-4.6492890415187276</c:v>
                </c:pt>
                <c:pt idx="215">
                  <c:v>-4.7561512068285197</c:v>
                </c:pt>
                <c:pt idx="216">
                  <c:v>-5.1848091160060932</c:v>
                </c:pt>
                <c:pt idx="217">
                  <c:v>-3.0835495624743032</c:v>
                </c:pt>
                <c:pt idx="218">
                  <c:v>-2.7086388816196916</c:v>
                </c:pt>
                <c:pt idx="219">
                  <c:v>-3.1071874615473405</c:v>
                </c:pt>
                <c:pt idx="220">
                  <c:v>-5.0845724501920699</c:v>
                </c:pt>
                <c:pt idx="221">
                  <c:v>-3.6702935144893871</c:v>
                </c:pt>
                <c:pt idx="222">
                  <c:v>-5.1684745550773386</c:v>
                </c:pt>
                <c:pt idx="223">
                  <c:v>-6.4572402839240937</c:v>
                </c:pt>
                <c:pt idx="224">
                  <c:v>-3.2015490659274946</c:v>
                </c:pt>
                <c:pt idx="225">
                  <c:v>-4.3969612438440606</c:v>
                </c:pt>
                <c:pt idx="226">
                  <c:v>-6.0451095771488781</c:v>
                </c:pt>
                <c:pt idx="227">
                  <c:v>2.7195310155676111E-2</c:v>
                </c:pt>
                <c:pt idx="228">
                  <c:v>-0.73980122407112958</c:v>
                </c:pt>
                <c:pt idx="229">
                  <c:v>-4.1547141626096504</c:v>
                </c:pt>
                <c:pt idx="230">
                  <c:v>-6.7150420381059064</c:v>
                </c:pt>
                <c:pt idx="231">
                  <c:v>-5.822480640576785</c:v>
                </c:pt>
                <c:pt idx="232">
                  <c:v>-5.4450681972372621</c:v>
                </c:pt>
                <c:pt idx="233">
                  <c:v>-5.7643766530356118</c:v>
                </c:pt>
                <c:pt idx="234">
                  <c:v>-4.6232955271470644</c:v>
                </c:pt>
                <c:pt idx="235">
                  <c:v>-5.0303208315751959</c:v>
                </c:pt>
                <c:pt idx="236">
                  <c:v>-4.4842183675601319</c:v>
                </c:pt>
                <c:pt idx="237">
                  <c:v>-2.9214596732674636</c:v>
                </c:pt>
                <c:pt idx="238">
                  <c:v>-2.1295767070362785</c:v>
                </c:pt>
                <c:pt idx="239">
                  <c:v>-2.3784874536939498</c:v>
                </c:pt>
                <c:pt idx="240">
                  <c:v>-2.6819477595586392</c:v>
                </c:pt>
                <c:pt idx="241">
                  <c:v>-3.8525301002983383</c:v>
                </c:pt>
                <c:pt idx="242">
                  <c:v>-3.6098207339160524</c:v>
                </c:pt>
                <c:pt idx="243">
                  <c:v>-3.5889629402815757</c:v>
                </c:pt>
                <c:pt idx="244">
                  <c:v>-5.7671447975791068</c:v>
                </c:pt>
                <c:pt idx="245">
                  <c:v>-3.317085904936917</c:v>
                </c:pt>
                <c:pt idx="246">
                  <c:v>-2.4883059821265618</c:v>
                </c:pt>
                <c:pt idx="247">
                  <c:v>-4.6607532470423365</c:v>
                </c:pt>
                <c:pt idx="248">
                  <c:v>-5.0218769946693129</c:v>
                </c:pt>
                <c:pt idx="249">
                  <c:v>-2.5782935634529167</c:v>
                </c:pt>
                <c:pt idx="250">
                  <c:v>-0.94879269967684365</c:v>
                </c:pt>
                <c:pt idx="251">
                  <c:v>-2.8703274548012701</c:v>
                </c:pt>
                <c:pt idx="252">
                  <c:v>-3.5890369623613765</c:v>
                </c:pt>
                <c:pt idx="253">
                  <c:v>-5.0660264360633249</c:v>
                </c:pt>
                <c:pt idx="254">
                  <c:v>-5.7613355376611111</c:v>
                </c:pt>
                <c:pt idx="255">
                  <c:v>-6.3181046909658818</c:v>
                </c:pt>
                <c:pt idx="256">
                  <c:v>-5.3915785743367479</c:v>
                </c:pt>
                <c:pt idx="257">
                  <c:v>-1.580414224271081</c:v>
                </c:pt>
                <c:pt idx="258">
                  <c:v>-3.9582245441104504</c:v>
                </c:pt>
                <c:pt idx="259">
                  <c:v>-5.5415012013456248</c:v>
                </c:pt>
                <c:pt idx="260">
                  <c:v>-1.9807660261894</c:v>
                </c:pt>
                <c:pt idx="261">
                  <c:v>-4.460088520069462</c:v>
                </c:pt>
                <c:pt idx="262">
                  <c:v>-7.8661373534102808</c:v>
                </c:pt>
                <c:pt idx="263">
                  <c:v>-6.076894785752657</c:v>
                </c:pt>
                <c:pt idx="264">
                  <c:v>-2.8357239887555323</c:v>
                </c:pt>
                <c:pt idx="265">
                  <c:v>-5.3815776529008019</c:v>
                </c:pt>
                <c:pt idx="266">
                  <c:v>-2.7317779203868895</c:v>
                </c:pt>
                <c:pt idx="267">
                  <c:v>-3.8009362934225237</c:v>
                </c:pt>
                <c:pt idx="268">
                  <c:v>-4.3001529134313614</c:v>
                </c:pt>
                <c:pt idx="269">
                  <c:v>-6.4342651794287207</c:v>
                </c:pt>
                <c:pt idx="270">
                  <c:v>-6.5727532966731985</c:v>
                </c:pt>
                <c:pt idx="271">
                  <c:v>-3.7916351580538077</c:v>
                </c:pt>
                <c:pt idx="272">
                  <c:v>-1.6538036617080678</c:v>
                </c:pt>
                <c:pt idx="273">
                  <c:v>-0.47239267823177045</c:v>
                </c:pt>
                <c:pt idx="274">
                  <c:v>-1.3455159713473819</c:v>
                </c:pt>
                <c:pt idx="275">
                  <c:v>-0.88236458628114178</c:v>
                </c:pt>
                <c:pt idx="276">
                  <c:v>-4.8856102925350342</c:v>
                </c:pt>
                <c:pt idx="277">
                  <c:v>-5.5898527922725236</c:v>
                </c:pt>
                <c:pt idx="278">
                  <c:v>1.4305531486373297</c:v>
                </c:pt>
                <c:pt idx="279">
                  <c:v>-1.3149007256099736</c:v>
                </c:pt>
                <c:pt idx="280">
                  <c:v>-1.4120944435545653</c:v>
                </c:pt>
                <c:pt idx="281">
                  <c:v>-1.6401097818886541</c:v>
                </c:pt>
                <c:pt idx="282">
                  <c:v>-0.96492554548500209</c:v>
                </c:pt>
                <c:pt idx="283">
                  <c:v>-4.7934118742538345</c:v>
                </c:pt>
                <c:pt idx="284">
                  <c:v>-1.5489114315040524</c:v>
                </c:pt>
                <c:pt idx="285">
                  <c:v>-0.18793002845458773</c:v>
                </c:pt>
                <c:pt idx="286">
                  <c:v>2.4130496746330294</c:v>
                </c:pt>
                <c:pt idx="287">
                  <c:v>0.48744318714526003</c:v>
                </c:pt>
                <c:pt idx="288">
                  <c:v>-0.33954733601235887</c:v>
                </c:pt>
                <c:pt idx="289">
                  <c:v>-1.7904463077874482</c:v>
                </c:pt>
                <c:pt idx="290">
                  <c:v>-1.405443236559222</c:v>
                </c:pt>
                <c:pt idx="291">
                  <c:v>-3.0405311336947278</c:v>
                </c:pt>
                <c:pt idx="292">
                  <c:v>-1.7382709343455929</c:v>
                </c:pt>
                <c:pt idx="293">
                  <c:v>-1.2290447887576335</c:v>
                </c:pt>
                <c:pt idx="294">
                  <c:v>-2.5291782630135771</c:v>
                </c:pt>
                <c:pt idx="295">
                  <c:v>5.91730493106013E-2</c:v>
                </c:pt>
                <c:pt idx="296">
                  <c:v>0.78671336739783726</c:v>
                </c:pt>
                <c:pt idx="297">
                  <c:v>-0.43758230846540869</c:v>
                </c:pt>
                <c:pt idx="298">
                  <c:v>-2.630160480524907</c:v>
                </c:pt>
                <c:pt idx="299">
                  <c:v>-1.3985444992730862</c:v>
                </c:pt>
                <c:pt idx="300">
                  <c:v>-3.3090355483616065</c:v>
                </c:pt>
                <c:pt idx="301">
                  <c:v>-1.876269562610716</c:v>
                </c:pt>
                <c:pt idx="302">
                  <c:v>-3.8891237378536658</c:v>
                </c:pt>
                <c:pt idx="303">
                  <c:v>-7.4108468289027343</c:v>
                </c:pt>
                <c:pt idx="304">
                  <c:v>-5.7891811924872769</c:v>
                </c:pt>
                <c:pt idx="305">
                  <c:v>1.0657408673008462</c:v>
                </c:pt>
                <c:pt idx="306">
                  <c:v>-0.94815849873562286</c:v>
                </c:pt>
                <c:pt idx="307">
                  <c:v>-2.5512383559133696</c:v>
                </c:pt>
                <c:pt idx="308">
                  <c:v>-2.511248424743286</c:v>
                </c:pt>
                <c:pt idx="309">
                  <c:v>-4.7341721730145423</c:v>
                </c:pt>
                <c:pt idx="310">
                  <c:v>-1.7891515667364928</c:v>
                </c:pt>
                <c:pt idx="311">
                  <c:v>-5.0757881143473611</c:v>
                </c:pt>
                <c:pt idx="312">
                  <c:v>-4.1103163458182053</c:v>
                </c:pt>
                <c:pt idx="313">
                  <c:v>-4.9519061871517494</c:v>
                </c:pt>
                <c:pt idx="314">
                  <c:v>-4.0057752670040685</c:v>
                </c:pt>
                <c:pt idx="315">
                  <c:v>-4.0236351782756259</c:v>
                </c:pt>
                <c:pt idx="316">
                  <c:v>-2.7149137997270145</c:v>
                </c:pt>
                <c:pt idx="317">
                  <c:v>-8.4925570992353414</c:v>
                </c:pt>
                <c:pt idx="318">
                  <c:v>-11.65745539754289</c:v>
                </c:pt>
                <c:pt idx="319">
                  <c:v>-1.9146248065036104</c:v>
                </c:pt>
                <c:pt idx="320">
                  <c:v>-4.6425631549250852</c:v>
                </c:pt>
                <c:pt idx="321">
                  <c:v>-4.9639299606909333</c:v>
                </c:pt>
                <c:pt idx="322">
                  <c:v>-6.1001621033440188</c:v>
                </c:pt>
                <c:pt idx="323">
                  <c:v>-5.160458580751154</c:v>
                </c:pt>
                <c:pt idx="324">
                  <c:v>-13.296794515384107</c:v>
                </c:pt>
                <c:pt idx="325">
                  <c:v>-14.44504477765625</c:v>
                </c:pt>
                <c:pt idx="326">
                  <c:v>-8.8173646761382543</c:v>
                </c:pt>
                <c:pt idx="327">
                  <c:v>-9.2466933059867387</c:v>
                </c:pt>
                <c:pt idx="328">
                  <c:v>-6.9164144739193461</c:v>
                </c:pt>
                <c:pt idx="329">
                  <c:v>-3.3989607884481359</c:v>
                </c:pt>
                <c:pt idx="330">
                  <c:v>0.76092152727385098</c:v>
                </c:pt>
                <c:pt idx="331">
                  <c:v>-7.6061375274691159</c:v>
                </c:pt>
                <c:pt idx="332">
                  <c:v>-16.405687762861263</c:v>
                </c:pt>
                <c:pt idx="333">
                  <c:v>-10.770084084156522</c:v>
                </c:pt>
                <c:pt idx="334">
                  <c:v>-10.943285527750149</c:v>
                </c:pt>
                <c:pt idx="335">
                  <c:v>-6.7656537978966895</c:v>
                </c:pt>
                <c:pt idx="336">
                  <c:v>-3.809575653496637</c:v>
                </c:pt>
                <c:pt idx="337">
                  <c:v>-2.4471626364832844</c:v>
                </c:pt>
                <c:pt idx="338">
                  <c:v>-6.2707441890883189</c:v>
                </c:pt>
                <c:pt idx="339">
                  <c:v>-7.5254512346803608</c:v>
                </c:pt>
                <c:pt idx="340">
                  <c:v>-9.1317456083742883</c:v>
                </c:pt>
                <c:pt idx="341">
                  <c:v>-8.2936092640996861</c:v>
                </c:pt>
                <c:pt idx="342">
                  <c:v>-0.42198817487654594</c:v>
                </c:pt>
                <c:pt idx="343">
                  <c:v>-1.4597548198677401</c:v>
                </c:pt>
                <c:pt idx="344">
                  <c:v>-2.2425909717881751</c:v>
                </c:pt>
                <c:pt idx="345">
                  <c:v>-6.8185471478732183</c:v>
                </c:pt>
                <c:pt idx="346">
                  <c:v>-8.9660724041018227</c:v>
                </c:pt>
                <c:pt idx="347">
                  <c:v>-2.5417749954590789</c:v>
                </c:pt>
                <c:pt idx="348">
                  <c:v>-2.4111087018173833</c:v>
                </c:pt>
                <c:pt idx="349">
                  <c:v>-0.51174405153381031</c:v>
                </c:pt>
                <c:pt idx="350">
                  <c:v>-2.13982955352364</c:v>
                </c:pt>
                <c:pt idx="351">
                  <c:v>-2.0650758044240263</c:v>
                </c:pt>
                <c:pt idx="352">
                  <c:v>-4.9906512797975751</c:v>
                </c:pt>
                <c:pt idx="353">
                  <c:v>-5.8273970813687725</c:v>
                </c:pt>
                <c:pt idx="354">
                  <c:v>-0.58230498098430417</c:v>
                </c:pt>
                <c:pt idx="355">
                  <c:v>-0.88936768272252209</c:v>
                </c:pt>
                <c:pt idx="356">
                  <c:v>0.2432977150895681</c:v>
                </c:pt>
                <c:pt idx="357">
                  <c:v>1.1635254950948024</c:v>
                </c:pt>
                <c:pt idx="358">
                  <c:v>-5.1352595264424536</c:v>
                </c:pt>
                <c:pt idx="359">
                  <c:v>-2.3561720780206485</c:v>
                </c:pt>
                <c:pt idx="360">
                  <c:v>1.1771155531938433</c:v>
                </c:pt>
                <c:pt idx="361">
                  <c:v>-1.0496026912622085</c:v>
                </c:pt>
                <c:pt idx="362">
                  <c:v>-1.6670727781652488</c:v>
                </c:pt>
                <c:pt idx="363">
                  <c:v>2.1901952502750248</c:v>
                </c:pt>
                <c:pt idx="364">
                  <c:v>1.2070374389567604</c:v>
                </c:pt>
                <c:pt idx="365">
                  <c:v>-11.951615524396146</c:v>
                </c:pt>
                <c:pt idx="366">
                  <c:v>-9.9457576467339237</c:v>
                </c:pt>
                <c:pt idx="367">
                  <c:v>-9.5181972278751914</c:v>
                </c:pt>
                <c:pt idx="368">
                  <c:v>-3.5327739470209991</c:v>
                </c:pt>
                <c:pt idx="369">
                  <c:v>-2.3898108649871403</c:v>
                </c:pt>
                <c:pt idx="370">
                  <c:v>-3.0221177609427343</c:v>
                </c:pt>
                <c:pt idx="371">
                  <c:v>-5.0538325329496558</c:v>
                </c:pt>
                <c:pt idx="372">
                  <c:v>-0.54805042929152137</c:v>
                </c:pt>
                <c:pt idx="373">
                  <c:v>-4.2203439516723193</c:v>
                </c:pt>
                <c:pt idx="374">
                  <c:v>-8.0832802659978995</c:v>
                </c:pt>
                <c:pt idx="375">
                  <c:v>-0.29354692875402577</c:v>
                </c:pt>
                <c:pt idx="376">
                  <c:v>1.5325688415941841E-2</c:v>
                </c:pt>
                <c:pt idx="377">
                  <c:v>1.3545215721165533</c:v>
                </c:pt>
                <c:pt idx="378">
                  <c:v>0.93358428967178497</c:v>
                </c:pt>
                <c:pt idx="379">
                  <c:v>-5.9449008827977252</c:v>
                </c:pt>
                <c:pt idx="380">
                  <c:v>-8.8934107663486799</c:v>
                </c:pt>
                <c:pt idx="381">
                  <c:v>-10.155064810921132</c:v>
                </c:pt>
                <c:pt idx="382">
                  <c:v>-7.0958358826495953</c:v>
                </c:pt>
                <c:pt idx="383">
                  <c:v>-8.5281533832100962</c:v>
                </c:pt>
                <c:pt idx="384">
                  <c:v>-6.6748301970000625</c:v>
                </c:pt>
                <c:pt idx="385">
                  <c:v>-9.2569192474955457</c:v>
                </c:pt>
                <c:pt idx="386">
                  <c:v>-8.1487497366470762</c:v>
                </c:pt>
                <c:pt idx="387">
                  <c:v>-10.125794025317802</c:v>
                </c:pt>
                <c:pt idx="388">
                  <c:v>-10.434661900985205</c:v>
                </c:pt>
                <c:pt idx="389">
                  <c:v>-3.7312581677598189</c:v>
                </c:pt>
                <c:pt idx="390">
                  <c:v>-8.1505264621478091</c:v>
                </c:pt>
                <c:pt idx="391">
                  <c:v>-5.6210844269753437</c:v>
                </c:pt>
                <c:pt idx="392">
                  <c:v>-6.2911489186505349</c:v>
                </c:pt>
                <c:pt idx="393">
                  <c:v>-6.7903117368418293</c:v>
                </c:pt>
                <c:pt idx="394">
                  <c:v>-9.8604930805857265</c:v>
                </c:pt>
                <c:pt idx="395">
                  <c:v>-14.959185953562582</c:v>
                </c:pt>
                <c:pt idx="396">
                  <c:v>-6.0194044366713797</c:v>
                </c:pt>
                <c:pt idx="397">
                  <c:v>-9.9042054115354148</c:v>
                </c:pt>
                <c:pt idx="398">
                  <c:v>-9.9587565503195776</c:v>
                </c:pt>
                <c:pt idx="399">
                  <c:v>-10.283002809203083</c:v>
                </c:pt>
                <c:pt idx="400">
                  <c:v>-8.9056298429161131</c:v>
                </c:pt>
                <c:pt idx="401">
                  <c:v>-10.78963768332116</c:v>
                </c:pt>
                <c:pt idx="402">
                  <c:v>-8.782172141521329</c:v>
                </c:pt>
                <c:pt idx="403">
                  <c:v>-7.9370250324490996</c:v>
                </c:pt>
                <c:pt idx="404">
                  <c:v>-8.4493577997309188</c:v>
                </c:pt>
                <c:pt idx="405">
                  <c:v>-6.5686358684569228</c:v>
                </c:pt>
                <c:pt idx="406">
                  <c:v>-8.5286881475169878</c:v>
                </c:pt>
                <c:pt idx="407">
                  <c:v>-2.9219936497891439</c:v>
                </c:pt>
                <c:pt idx="408">
                  <c:v>-6.5383787722338127</c:v>
                </c:pt>
                <c:pt idx="409">
                  <c:v>-14.223902016508788</c:v>
                </c:pt>
                <c:pt idx="410">
                  <c:v>-2.1703143926311697</c:v>
                </c:pt>
                <c:pt idx="411">
                  <c:v>4.2348837879427919</c:v>
                </c:pt>
                <c:pt idx="412">
                  <c:v>0.41304562153018765</c:v>
                </c:pt>
                <c:pt idx="413">
                  <c:v>-4.7435872191438619</c:v>
                </c:pt>
                <c:pt idx="414">
                  <c:v>-3.5294888446003654</c:v>
                </c:pt>
                <c:pt idx="415">
                  <c:v>-5.3133385199241161</c:v>
                </c:pt>
                <c:pt idx="416">
                  <c:v>-10.769781528725204</c:v>
                </c:pt>
                <c:pt idx="417">
                  <c:v>-2.7018114150990584</c:v>
                </c:pt>
                <c:pt idx="418">
                  <c:v>-4.8769901234609279</c:v>
                </c:pt>
                <c:pt idx="419">
                  <c:v>-5.1520527874804571</c:v>
                </c:pt>
                <c:pt idx="420">
                  <c:v>-3.652071162567367</c:v>
                </c:pt>
                <c:pt idx="421">
                  <c:v>-2.3207078121679388</c:v>
                </c:pt>
                <c:pt idx="422">
                  <c:v>-6.2151245633599359</c:v>
                </c:pt>
                <c:pt idx="423">
                  <c:v>-14.467700470912391</c:v>
                </c:pt>
                <c:pt idx="424">
                  <c:v>-5.7411820561016498</c:v>
                </c:pt>
                <c:pt idx="425">
                  <c:v>-4.4627332438489873</c:v>
                </c:pt>
                <c:pt idx="426">
                  <c:v>-5.9489495838077886</c:v>
                </c:pt>
                <c:pt idx="427">
                  <c:v>-8.6311110410114509</c:v>
                </c:pt>
                <c:pt idx="428">
                  <c:v>-6.5369891179370256</c:v>
                </c:pt>
                <c:pt idx="429">
                  <c:v>-12.506671807553886</c:v>
                </c:pt>
                <c:pt idx="430">
                  <c:v>-15.540698724666441</c:v>
                </c:pt>
                <c:pt idx="431">
                  <c:v>-9.6757690312735747</c:v>
                </c:pt>
                <c:pt idx="432">
                  <c:v>-7.0276496651100473</c:v>
                </c:pt>
                <c:pt idx="433">
                  <c:v>-6.9391392713018831</c:v>
                </c:pt>
                <c:pt idx="434">
                  <c:v>-5.9734679434168356</c:v>
                </c:pt>
                <c:pt idx="435">
                  <c:v>-7.4691648128610666</c:v>
                </c:pt>
                <c:pt idx="436">
                  <c:v>-6.2390078763120727</c:v>
                </c:pt>
                <c:pt idx="437">
                  <c:v>-14.632733640192427</c:v>
                </c:pt>
                <c:pt idx="438">
                  <c:v>-5.1550040694595083</c:v>
                </c:pt>
                <c:pt idx="439">
                  <c:v>-7.0032355093181025</c:v>
                </c:pt>
                <c:pt idx="440">
                  <c:v>-6.1911270111755385</c:v>
                </c:pt>
                <c:pt idx="441">
                  <c:v>-6.885935547424566</c:v>
                </c:pt>
                <c:pt idx="442">
                  <c:v>-4.3639831892268148</c:v>
                </c:pt>
                <c:pt idx="443">
                  <c:v>-5.5519358461016139</c:v>
                </c:pt>
                <c:pt idx="444">
                  <c:v>-8.6982390242703076</c:v>
                </c:pt>
                <c:pt idx="445">
                  <c:v>-9.8639649866796475</c:v>
                </c:pt>
                <c:pt idx="446">
                  <c:v>-1.6918352272393378</c:v>
                </c:pt>
                <c:pt idx="447">
                  <c:v>1.8985549070794434</c:v>
                </c:pt>
                <c:pt idx="448">
                  <c:v>1.3264338772384576</c:v>
                </c:pt>
                <c:pt idx="449">
                  <c:v>0.97852948953665475</c:v>
                </c:pt>
                <c:pt idx="450">
                  <c:v>-5.0000855437393881</c:v>
                </c:pt>
                <c:pt idx="451">
                  <c:v>-6.5573275994883602</c:v>
                </c:pt>
                <c:pt idx="452">
                  <c:v>-6.8015266395195795</c:v>
                </c:pt>
                <c:pt idx="453">
                  <c:v>3.3926441729375654</c:v>
                </c:pt>
                <c:pt idx="454">
                  <c:v>-2.153246122228694</c:v>
                </c:pt>
                <c:pt idx="455">
                  <c:v>0.8275598040747667</c:v>
                </c:pt>
                <c:pt idx="456">
                  <c:v>-6.6550429598859751</c:v>
                </c:pt>
                <c:pt idx="457">
                  <c:v>-3.6233152707281135</c:v>
                </c:pt>
                <c:pt idx="458">
                  <c:v>-10.39569123391162</c:v>
                </c:pt>
                <c:pt idx="459">
                  <c:v>-9.0797001469860987</c:v>
                </c:pt>
                <c:pt idx="460">
                  <c:v>-0.57611080270461912</c:v>
                </c:pt>
                <c:pt idx="461">
                  <c:v>-2.4981909952338555</c:v>
                </c:pt>
                <c:pt idx="462">
                  <c:v>0.61414518206377977</c:v>
                </c:pt>
                <c:pt idx="463">
                  <c:v>-1.7565172520818493</c:v>
                </c:pt>
                <c:pt idx="464">
                  <c:v>-1.9156099534316695</c:v>
                </c:pt>
                <c:pt idx="465">
                  <c:v>-7.8306096508807883</c:v>
                </c:pt>
                <c:pt idx="466">
                  <c:v>-3.4404263653382543</c:v>
                </c:pt>
                <c:pt idx="467">
                  <c:v>6.166458936138099</c:v>
                </c:pt>
                <c:pt idx="468">
                  <c:v>-3.3455570601715721</c:v>
                </c:pt>
                <c:pt idx="469">
                  <c:v>0.46600646532041878</c:v>
                </c:pt>
                <c:pt idx="470">
                  <c:v>-6.3289112933270388</c:v>
                </c:pt>
                <c:pt idx="471">
                  <c:v>-8.2089794361708641</c:v>
                </c:pt>
                <c:pt idx="472">
                  <c:v>-9.6214759517998232</c:v>
                </c:pt>
                <c:pt idx="473">
                  <c:v>-8.9713064738902233</c:v>
                </c:pt>
                <c:pt idx="474">
                  <c:v>-4.6088173113374467</c:v>
                </c:pt>
                <c:pt idx="475">
                  <c:v>-2.5714227469773192</c:v>
                </c:pt>
                <c:pt idx="476">
                  <c:v>2.6949493027833284</c:v>
                </c:pt>
                <c:pt idx="477">
                  <c:v>-3.4276776165371103</c:v>
                </c:pt>
                <c:pt idx="478">
                  <c:v>-5.1666786734776053</c:v>
                </c:pt>
                <c:pt idx="479">
                  <c:v>-10.053055111642976</c:v>
                </c:pt>
                <c:pt idx="480">
                  <c:v>0.10189494962180845</c:v>
                </c:pt>
                <c:pt idx="481">
                  <c:v>1.9894909184617831</c:v>
                </c:pt>
                <c:pt idx="482">
                  <c:v>2.3224971106973129</c:v>
                </c:pt>
                <c:pt idx="483">
                  <c:v>1.8237312786099551</c:v>
                </c:pt>
                <c:pt idx="484">
                  <c:v>-0.23367950882577304</c:v>
                </c:pt>
                <c:pt idx="485">
                  <c:v>1.4457762717276808</c:v>
                </c:pt>
                <c:pt idx="486">
                  <c:v>-2.4959874854260704</c:v>
                </c:pt>
                <c:pt idx="487">
                  <c:v>-2.7664193519210443</c:v>
                </c:pt>
                <c:pt idx="488">
                  <c:v>-0.86631505742423087</c:v>
                </c:pt>
                <c:pt idx="489">
                  <c:v>-0.92568392605289773</c:v>
                </c:pt>
                <c:pt idx="490">
                  <c:v>-1.9718668267154129</c:v>
                </c:pt>
                <c:pt idx="491">
                  <c:v>-2.37899264268205</c:v>
                </c:pt>
                <c:pt idx="492">
                  <c:v>-5.2745745496172844</c:v>
                </c:pt>
                <c:pt idx="493">
                  <c:v>-1.506018163002409</c:v>
                </c:pt>
                <c:pt idx="494">
                  <c:v>1.1501795264297243</c:v>
                </c:pt>
                <c:pt idx="495">
                  <c:v>-3.3860296915401307</c:v>
                </c:pt>
                <c:pt idx="496">
                  <c:v>-2.4302501917311048</c:v>
                </c:pt>
                <c:pt idx="497">
                  <c:v>-2.5441956163368786</c:v>
                </c:pt>
                <c:pt idx="498">
                  <c:v>-0.72572417654411936</c:v>
                </c:pt>
                <c:pt idx="499">
                  <c:v>7.4624635802098993</c:v>
                </c:pt>
                <c:pt idx="500">
                  <c:v>-0.26916880198905346</c:v>
                </c:pt>
                <c:pt idx="501">
                  <c:v>-0.15759421038509913</c:v>
                </c:pt>
                <c:pt idx="502">
                  <c:v>-1.2412903663967683</c:v>
                </c:pt>
                <c:pt idx="503">
                  <c:v>-2.4487409053580649</c:v>
                </c:pt>
                <c:pt idx="504">
                  <c:v>-1.8032773671730524</c:v>
                </c:pt>
                <c:pt idx="505">
                  <c:v>-1.7015121031151494</c:v>
                </c:pt>
                <c:pt idx="506">
                  <c:v>1.8622909885012149</c:v>
                </c:pt>
                <c:pt idx="507">
                  <c:v>-7.3987229399357659</c:v>
                </c:pt>
                <c:pt idx="508">
                  <c:v>-1.092032268719592</c:v>
                </c:pt>
                <c:pt idx="509">
                  <c:v>-3.1700057478819588</c:v>
                </c:pt>
                <c:pt idx="510">
                  <c:v>-1.2551539535320302</c:v>
                </c:pt>
                <c:pt idx="511">
                  <c:v>-1.8324798630426358</c:v>
                </c:pt>
                <c:pt idx="512">
                  <c:v>-2.6447117989816462</c:v>
                </c:pt>
                <c:pt idx="513">
                  <c:v>-3.5619279096027725</c:v>
                </c:pt>
                <c:pt idx="514">
                  <c:v>-3.6450306449262939</c:v>
                </c:pt>
                <c:pt idx="515">
                  <c:v>6.695686462845174E-2</c:v>
                </c:pt>
                <c:pt idx="516">
                  <c:v>-0.93737362412488778</c:v>
                </c:pt>
                <c:pt idx="517">
                  <c:v>-0.4746788180416246</c:v>
                </c:pt>
                <c:pt idx="518">
                  <c:v>-10.279837929310759</c:v>
                </c:pt>
                <c:pt idx="519">
                  <c:v>-8.6931551374080982</c:v>
                </c:pt>
                <c:pt idx="520">
                  <c:v>-4.6902247163069717</c:v>
                </c:pt>
                <c:pt idx="521">
                  <c:v>-6.964292861754231</c:v>
                </c:pt>
                <c:pt idx="522">
                  <c:v>-2.6460997652888665</c:v>
                </c:pt>
                <c:pt idx="523">
                  <c:v>-2.6357366104787161</c:v>
                </c:pt>
                <c:pt idx="524">
                  <c:v>2.3766958013409436</c:v>
                </c:pt>
                <c:pt idx="525">
                  <c:v>3.2903433172994028</c:v>
                </c:pt>
                <c:pt idx="526">
                  <c:v>-3.1746584589085813</c:v>
                </c:pt>
                <c:pt idx="527">
                  <c:v>-5.0833601918790521</c:v>
                </c:pt>
                <c:pt idx="528">
                  <c:v>4.8996424373050331</c:v>
                </c:pt>
                <c:pt idx="529">
                  <c:v>3.6199412168136575</c:v>
                </c:pt>
                <c:pt idx="530">
                  <c:v>-1.0979931544875683</c:v>
                </c:pt>
                <c:pt idx="531">
                  <c:v>-0.81857214414078783</c:v>
                </c:pt>
                <c:pt idx="532">
                  <c:v>-1.1372448462147702</c:v>
                </c:pt>
                <c:pt idx="533">
                  <c:v>-3.3956284785804769</c:v>
                </c:pt>
                <c:pt idx="534">
                  <c:v>-4.7769220695469983</c:v>
                </c:pt>
                <c:pt idx="535">
                  <c:v>-1.5633015606621683</c:v>
                </c:pt>
                <c:pt idx="536">
                  <c:v>1.2175096838592339</c:v>
                </c:pt>
                <c:pt idx="537">
                  <c:v>0.66370684295560523</c:v>
                </c:pt>
                <c:pt idx="538">
                  <c:v>-2.0034391609757307</c:v>
                </c:pt>
                <c:pt idx="539">
                  <c:v>-1.1529846597614011</c:v>
                </c:pt>
                <c:pt idx="540">
                  <c:v>-1.5624950020361297</c:v>
                </c:pt>
                <c:pt idx="541">
                  <c:v>-2.8030311026720511</c:v>
                </c:pt>
                <c:pt idx="542">
                  <c:v>-6.0836363620065157</c:v>
                </c:pt>
                <c:pt idx="543">
                  <c:v>-2.0216821509688714</c:v>
                </c:pt>
                <c:pt idx="544">
                  <c:v>-1.8018872300145858</c:v>
                </c:pt>
                <c:pt idx="545">
                  <c:v>-2.9432220424628071</c:v>
                </c:pt>
                <c:pt idx="546">
                  <c:v>1.3740513576204734</c:v>
                </c:pt>
                <c:pt idx="547">
                  <c:v>5.2775376166666206</c:v>
                </c:pt>
                <c:pt idx="548">
                  <c:v>7.630280531523681E-2</c:v>
                </c:pt>
                <c:pt idx="549">
                  <c:v>1.9044653948580645</c:v>
                </c:pt>
                <c:pt idx="550">
                  <c:v>-2.2969420016734858</c:v>
                </c:pt>
                <c:pt idx="551">
                  <c:v>4.556249910669564</c:v>
                </c:pt>
                <c:pt idx="552">
                  <c:v>7.3878100337211094</c:v>
                </c:pt>
                <c:pt idx="553">
                  <c:v>-2.034908922035271</c:v>
                </c:pt>
                <c:pt idx="554">
                  <c:v>2.832479262036756</c:v>
                </c:pt>
                <c:pt idx="555">
                  <c:v>-2.8320225171016631</c:v>
                </c:pt>
                <c:pt idx="556">
                  <c:v>-5.2085486531123308</c:v>
                </c:pt>
                <c:pt idx="557">
                  <c:v>-4.9366561793105319</c:v>
                </c:pt>
                <c:pt idx="558">
                  <c:v>-2.5220515209422985</c:v>
                </c:pt>
                <c:pt idx="559">
                  <c:v>-4.4115702961484686</c:v>
                </c:pt>
                <c:pt idx="560">
                  <c:v>-3.3733440476097201</c:v>
                </c:pt>
                <c:pt idx="561">
                  <c:v>3.070725100244303</c:v>
                </c:pt>
                <c:pt idx="562">
                  <c:v>-6.5360944099989382</c:v>
                </c:pt>
                <c:pt idx="563">
                  <c:v>-8.8973367781392625</c:v>
                </c:pt>
                <c:pt idx="564">
                  <c:v>-6.0585706460234263</c:v>
                </c:pt>
                <c:pt idx="565">
                  <c:v>-1.8747858113196969</c:v>
                </c:pt>
                <c:pt idx="566">
                  <c:v>-2.9395599801519552</c:v>
                </c:pt>
                <c:pt idx="567">
                  <c:v>-4.1888978976176645</c:v>
                </c:pt>
                <c:pt idx="568">
                  <c:v>-4.1456386741547107</c:v>
                </c:pt>
                <c:pt idx="569">
                  <c:v>-7.5658878834017287</c:v>
                </c:pt>
                <c:pt idx="570">
                  <c:v>-8.4210340127395824</c:v>
                </c:pt>
                <c:pt idx="571">
                  <c:v>-7.4510347616618162</c:v>
                </c:pt>
                <c:pt idx="572">
                  <c:v>-3.2540424131159824</c:v>
                </c:pt>
                <c:pt idx="573">
                  <c:v>-2.7659862243214945</c:v>
                </c:pt>
                <c:pt idx="574">
                  <c:v>-3.3410880955200213</c:v>
                </c:pt>
                <c:pt idx="575">
                  <c:v>-3.2240373664767787</c:v>
                </c:pt>
                <c:pt idx="576">
                  <c:v>-4.2493466765797763</c:v>
                </c:pt>
                <c:pt idx="577">
                  <c:v>2.5130087333290021</c:v>
                </c:pt>
                <c:pt idx="578">
                  <c:v>-6.2721719917946785</c:v>
                </c:pt>
                <c:pt idx="579">
                  <c:v>-4.669544051769563</c:v>
                </c:pt>
                <c:pt idx="580">
                  <c:v>-4.4484509160344743</c:v>
                </c:pt>
                <c:pt idx="581">
                  <c:v>-0.27968060274356787</c:v>
                </c:pt>
                <c:pt idx="582">
                  <c:v>-1.7954240262553753</c:v>
                </c:pt>
                <c:pt idx="583">
                  <c:v>-3.4806334502692522</c:v>
                </c:pt>
                <c:pt idx="584">
                  <c:v>-1.6160826343783441</c:v>
                </c:pt>
                <c:pt idx="585">
                  <c:v>1.6339229879850166</c:v>
                </c:pt>
                <c:pt idx="586">
                  <c:v>-2.5778271821861836</c:v>
                </c:pt>
                <c:pt idx="587">
                  <c:v>-2.8926853383974986</c:v>
                </c:pt>
                <c:pt idx="588">
                  <c:v>0.45507191667894631</c:v>
                </c:pt>
                <c:pt idx="589">
                  <c:v>1.529634362970441</c:v>
                </c:pt>
                <c:pt idx="590">
                  <c:v>2.7567911206785993</c:v>
                </c:pt>
                <c:pt idx="591">
                  <c:v>5.5089781623321983</c:v>
                </c:pt>
                <c:pt idx="592">
                  <c:v>5.0304298643783198</c:v>
                </c:pt>
                <c:pt idx="593">
                  <c:v>-0.60220929728745887</c:v>
                </c:pt>
                <c:pt idx="594">
                  <c:v>-3.6057264483310973</c:v>
                </c:pt>
                <c:pt idx="595">
                  <c:v>2.67770362824578</c:v>
                </c:pt>
                <c:pt idx="596">
                  <c:v>0.36537400832969524</c:v>
                </c:pt>
                <c:pt idx="597">
                  <c:v>5.237793324024409</c:v>
                </c:pt>
                <c:pt idx="598">
                  <c:v>3.0258301374549603</c:v>
                </c:pt>
                <c:pt idx="599">
                  <c:v>0.75351486199734552</c:v>
                </c:pt>
                <c:pt idx="600">
                  <c:v>-3.0793543507432446</c:v>
                </c:pt>
                <c:pt idx="601">
                  <c:v>-1.8948052205978456</c:v>
                </c:pt>
                <c:pt idx="602">
                  <c:v>-3.2679589910260916</c:v>
                </c:pt>
                <c:pt idx="603">
                  <c:v>-2.8572328765918371</c:v>
                </c:pt>
                <c:pt idx="604">
                  <c:v>-2.565812140256611</c:v>
                </c:pt>
                <c:pt idx="605">
                  <c:v>-0.43020684605315296</c:v>
                </c:pt>
                <c:pt idx="606">
                  <c:v>-7.0416184396776771E-2</c:v>
                </c:pt>
                <c:pt idx="607">
                  <c:v>-0.87982613373257834</c:v>
                </c:pt>
                <c:pt idx="608">
                  <c:v>-3.0797456282538036</c:v>
                </c:pt>
                <c:pt idx="609">
                  <c:v>-0.77992364690740601</c:v>
                </c:pt>
                <c:pt idx="610">
                  <c:v>-2.7264616736003262</c:v>
                </c:pt>
                <c:pt idx="611">
                  <c:v>-2.5642178176377683</c:v>
                </c:pt>
                <c:pt idx="612">
                  <c:v>0.51649809535683744</c:v>
                </c:pt>
                <c:pt idx="613">
                  <c:v>1.2418584889444304</c:v>
                </c:pt>
                <c:pt idx="614">
                  <c:v>0.86457547011340807</c:v>
                </c:pt>
                <c:pt idx="615">
                  <c:v>0.27798178960762243</c:v>
                </c:pt>
                <c:pt idx="616">
                  <c:v>0.73898995702008108</c:v>
                </c:pt>
                <c:pt idx="617">
                  <c:v>-1.0461466049492856</c:v>
                </c:pt>
                <c:pt idx="618">
                  <c:v>-1.5767160762494683</c:v>
                </c:pt>
                <c:pt idx="619">
                  <c:v>3.1158745349177934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92E1-4783-8B9E-F2D9B22D76D6}"/>
            </c:ext>
          </c:extLst>
        </c:ser>
        <c:ser>
          <c:idx val="4"/>
          <c:order val="1"/>
          <c:tx>
            <c:strRef>
              <c:f>'Indicadores Semanais'!$AD$6</c:f>
              <c:strCache>
                <c:ptCount val="1"/>
                <c:pt idx="0">
                  <c:v>DEI acumulado num período de 2 anos (média móvel semanal)</c:v>
                </c:pt>
              </c:strCache>
            </c:strRef>
          </c:tx>
          <c:spPr>
            <a:ln w="3175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strRef>
              <c:f>'Indicadores Semanais'!$Y$9:$Y$628</c:f>
              <c:strCache>
                <c:ptCount val="620"/>
                <c:pt idx="0">
                  <c:v>01-01-2020</c:v>
                </c:pt>
                <c:pt idx="31">
                  <c:v>01-02-2020</c:v>
                </c:pt>
                <c:pt idx="59">
                  <c:v>01-03-2020</c:v>
                </c:pt>
                <c:pt idx="90">
                  <c:v>01-04-2020</c:v>
                </c:pt>
                <c:pt idx="120">
                  <c:v>01-05-2020</c:v>
                </c:pt>
                <c:pt idx="151">
                  <c:v>01-06-2020</c:v>
                </c:pt>
                <c:pt idx="181">
                  <c:v>01-07-2020</c:v>
                </c:pt>
                <c:pt idx="212">
                  <c:v>01-08-2020</c:v>
                </c:pt>
                <c:pt idx="243">
                  <c:v>01-09-2020</c:v>
                </c:pt>
                <c:pt idx="273">
                  <c:v>01-10-2020</c:v>
                </c:pt>
                <c:pt idx="304">
                  <c:v>01-11-2020</c:v>
                </c:pt>
                <c:pt idx="334">
                  <c:v>01-12-2020</c:v>
                </c:pt>
                <c:pt idx="365">
                  <c:v>01-01-2021</c:v>
                </c:pt>
                <c:pt idx="396">
                  <c:v>01-02-2021</c:v>
                </c:pt>
                <c:pt idx="424">
                  <c:v>01-03-2021</c:v>
                </c:pt>
                <c:pt idx="455">
                  <c:v>01-04-2021</c:v>
                </c:pt>
                <c:pt idx="485">
                  <c:v>01-05-2021</c:v>
                </c:pt>
                <c:pt idx="516">
                  <c:v>01-06-2021</c:v>
                </c:pt>
                <c:pt idx="546">
                  <c:v>01-07-2021</c:v>
                </c:pt>
                <c:pt idx="577">
                  <c:v>01-08-2021</c:v>
                </c:pt>
                <c:pt idx="608">
                  <c:v>01-09-2021</c:v>
                </c:pt>
                <c:pt idx="619">
                  <c:v>12-09-2021</c:v>
                </c:pt>
              </c:strCache>
            </c:strRef>
          </c:cat>
          <c:val>
            <c:numRef>
              <c:f>'Indicadores Semanais'!$AD$9:$AD$625</c:f>
              <c:numCache>
                <c:formatCode>0.0</c:formatCode>
                <c:ptCount val="617"/>
                <c:pt idx="0">
                  <c:v>2.4684943492264648</c:v>
                </c:pt>
                <c:pt idx="1">
                  <c:v>2.5501212110907971</c:v>
                </c:pt>
                <c:pt idx="2">
                  <c:v>2.95718744355865</c:v>
                </c:pt>
                <c:pt idx="3">
                  <c:v>3.8743769038984124</c:v>
                </c:pt>
                <c:pt idx="4">
                  <c:v>3.5650163322116413</c:v>
                </c:pt>
                <c:pt idx="5">
                  <c:v>3.7272670728725479</c:v>
                </c:pt>
                <c:pt idx="6">
                  <c:v>4.004310368414969</c:v>
                </c:pt>
                <c:pt idx="7">
                  <c:v>4.3231195159076448</c:v>
                </c:pt>
                <c:pt idx="8">
                  <c:v>4.5312738251916942</c:v>
                </c:pt>
                <c:pt idx="9">
                  <c:v>4.9086506307044653</c:v>
                </c:pt>
                <c:pt idx="10">
                  <c:v>5.0456374360512557</c:v>
                </c:pt>
                <c:pt idx="11">
                  <c:v>4.8754782542324113</c:v>
                </c:pt>
                <c:pt idx="12">
                  <c:v>4.8076509306943791</c:v>
                </c:pt>
                <c:pt idx="13">
                  <c:v>4.8375620953632374</c:v>
                </c:pt>
                <c:pt idx="14">
                  <c:v>4.7217425218892846</c:v>
                </c:pt>
                <c:pt idx="15">
                  <c:v>4.6781118043025582</c:v>
                </c:pt>
                <c:pt idx="16">
                  <c:v>4.6827758168275517</c:v>
                </c:pt>
                <c:pt idx="17">
                  <c:v>4.9064803914867365</c:v>
                </c:pt>
                <c:pt idx="18">
                  <c:v>5.46319107576078</c:v>
                </c:pt>
                <c:pt idx="19">
                  <c:v>5.7499246011043885</c:v>
                </c:pt>
                <c:pt idx="20">
                  <c:v>5.9313166933811203</c:v>
                </c:pt>
                <c:pt idx="21">
                  <c:v>5.9554164215128411</c:v>
                </c:pt>
                <c:pt idx="22">
                  <c:v>5.686671727069462</c:v>
                </c:pt>
                <c:pt idx="23">
                  <c:v>5.1504611331518095</c:v>
                </c:pt>
                <c:pt idx="24">
                  <c:v>4.8341551964058613</c:v>
                </c:pt>
                <c:pt idx="25">
                  <c:v>4.6138470933865694</c:v>
                </c:pt>
                <c:pt idx="26">
                  <c:v>4.3950400500078359</c:v>
                </c:pt>
                <c:pt idx="27">
                  <c:v>4.0329475636122254</c:v>
                </c:pt>
                <c:pt idx="28">
                  <c:v>3.7212722880465798</c:v>
                </c:pt>
                <c:pt idx="29">
                  <c:v>3.1278849889074292</c:v>
                </c:pt>
                <c:pt idx="30">
                  <c:v>2.7919045278551216</c:v>
                </c:pt>
                <c:pt idx="31">
                  <c:v>1.9492120681122336</c:v>
                </c:pt>
                <c:pt idx="32">
                  <c:v>0.89266265550265145</c:v>
                </c:pt>
                <c:pt idx="33">
                  <c:v>-0.27638359273332469</c:v>
                </c:pt>
                <c:pt idx="34">
                  <c:v>-1.1177928309814942</c:v>
                </c:pt>
                <c:pt idx="35">
                  <c:v>-2.1242911397610129</c:v>
                </c:pt>
                <c:pt idx="36">
                  <c:v>-2.6783618765361417</c:v>
                </c:pt>
                <c:pt idx="37">
                  <c:v>-2.8682447187485565</c:v>
                </c:pt>
                <c:pt idx="38">
                  <c:v>-2.9247434485015265</c:v>
                </c:pt>
                <c:pt idx="39">
                  <c:v>-2.9928511635969204</c:v>
                </c:pt>
                <c:pt idx="40">
                  <c:v>-2.8633980779750976</c:v>
                </c:pt>
                <c:pt idx="41">
                  <c:v>-3.2917067258939352</c:v>
                </c:pt>
                <c:pt idx="42">
                  <c:v>-3.3747935292627664</c:v>
                </c:pt>
                <c:pt idx="43">
                  <c:v>-3.1441615271316192</c:v>
                </c:pt>
                <c:pt idx="44">
                  <c:v>-2.4297305347498388</c:v>
                </c:pt>
                <c:pt idx="45">
                  <c:v>-1.9882968132551591</c:v>
                </c:pt>
                <c:pt idx="46">
                  <c:v>-1.5656146911402971</c:v>
                </c:pt>
                <c:pt idx="47">
                  <c:v>-1.1021554562719444</c:v>
                </c:pt>
                <c:pt idx="48">
                  <c:v>6.3582751606741025E-2</c:v>
                </c:pt>
                <c:pt idx="49">
                  <c:v>1.0027405545091759</c:v>
                </c:pt>
                <c:pt idx="50">
                  <c:v>1.2022235883401464</c:v>
                </c:pt>
                <c:pt idx="51">
                  <c:v>0.72738432916109119</c:v>
                </c:pt>
                <c:pt idx="52">
                  <c:v>0.81236407139043165</c:v>
                </c:pt>
                <c:pt idx="53">
                  <c:v>1.2206834311976036</c:v>
                </c:pt>
                <c:pt idx="54">
                  <c:v>0.99566986125775869</c:v>
                </c:pt>
                <c:pt idx="55">
                  <c:v>1.0497330426672948</c:v>
                </c:pt>
                <c:pt idx="56">
                  <c:v>0.93248278475689561</c:v>
                </c:pt>
                <c:pt idx="57">
                  <c:v>1.3656517225368268</c:v>
                </c:pt>
                <c:pt idx="58">
                  <c:v>1.3100177841851652</c:v>
                </c:pt>
                <c:pt idx="59">
                  <c:v>0.92364716501136002</c:v>
                </c:pt>
                <c:pt idx="60">
                  <c:v>0.58111365006852467</c:v>
                </c:pt>
                <c:pt idx="61">
                  <c:v>0.57351097087236269</c:v>
                </c:pt>
                <c:pt idx="62">
                  <c:v>0.17333867500383754</c:v>
                </c:pt>
                <c:pt idx="63">
                  <c:v>0.3221188148883109</c:v>
                </c:pt>
                <c:pt idx="64">
                  <c:v>0.10359181913133853</c:v>
                </c:pt>
                <c:pt idx="65">
                  <c:v>0.12234421551680644</c:v>
                </c:pt>
                <c:pt idx="66">
                  <c:v>0.2960380075052354</c:v>
                </c:pt>
                <c:pt idx="67">
                  <c:v>0.76087809918750993</c:v>
                </c:pt>
                <c:pt idx="68">
                  <c:v>1.2252869317086257</c:v>
                </c:pt>
                <c:pt idx="69">
                  <c:v>0.87836039938072275</c:v>
                </c:pt>
                <c:pt idx="70">
                  <c:v>0.53721310681212187</c:v>
                </c:pt>
                <c:pt idx="71">
                  <c:v>0.12401603010069907</c:v>
                </c:pt>
                <c:pt idx="72">
                  <c:v>-0.57833781840439458</c:v>
                </c:pt>
                <c:pt idx="73">
                  <c:v>-1.4862936102234496</c:v>
                </c:pt>
                <c:pt idx="74">
                  <c:v>-3.9848037519757975</c:v>
                </c:pt>
                <c:pt idx="75">
                  <c:v>-6.5910194492254233</c:v>
                </c:pt>
                <c:pt idx="76">
                  <c:v>-8.6908496086856371</c:v>
                </c:pt>
                <c:pt idx="77">
                  <c:v>-11.403762666498158</c:v>
                </c:pt>
                <c:pt idx="78">
                  <c:v>-13.912107888932827</c:v>
                </c:pt>
                <c:pt idx="79">
                  <c:v>-16.174698995493621</c:v>
                </c:pt>
                <c:pt idx="80">
                  <c:v>-18.083384475641481</c:v>
                </c:pt>
                <c:pt idx="81">
                  <c:v>-18.857537239710997</c:v>
                </c:pt>
                <c:pt idx="82">
                  <c:v>-19.302789675605961</c:v>
                </c:pt>
                <c:pt idx="83">
                  <c:v>-19.972420201000599</c:v>
                </c:pt>
                <c:pt idx="84">
                  <c:v>-20.698500356141633</c:v>
                </c:pt>
                <c:pt idx="85">
                  <c:v>-20.998167360613017</c:v>
                </c:pt>
                <c:pt idx="86">
                  <c:v>-20.535154009888142</c:v>
                </c:pt>
                <c:pt idx="87">
                  <c:v>-20.102940079049365</c:v>
                </c:pt>
                <c:pt idx="88">
                  <c:v>-19.94165966186107</c:v>
                </c:pt>
                <c:pt idx="89">
                  <c:v>-20.375927893324352</c:v>
                </c:pt>
                <c:pt idx="90">
                  <c:v>-20.489801338824122</c:v>
                </c:pt>
                <c:pt idx="91">
                  <c:v>-19.782630049293704</c:v>
                </c:pt>
                <c:pt idx="92">
                  <c:v>-19.41974316664793</c:v>
                </c:pt>
                <c:pt idx="93">
                  <c:v>-19.368311634692564</c:v>
                </c:pt>
                <c:pt idx="94">
                  <c:v>-19.588376640906528</c:v>
                </c:pt>
                <c:pt idx="95">
                  <c:v>-19.982609005564125</c:v>
                </c:pt>
                <c:pt idx="96">
                  <c:v>-20.571980185704358</c:v>
                </c:pt>
                <c:pt idx="97">
                  <c:v>-20.444304997187285</c:v>
                </c:pt>
                <c:pt idx="98">
                  <c:v>-21.353330341655926</c:v>
                </c:pt>
                <c:pt idx="99">
                  <c:v>-21.33762022828002</c:v>
                </c:pt>
                <c:pt idx="100">
                  <c:v>-20.723940872856623</c:v>
                </c:pt>
                <c:pt idx="101">
                  <c:v>-20.518394636564775</c:v>
                </c:pt>
                <c:pt idx="102">
                  <c:v>-20.272943123646616</c:v>
                </c:pt>
                <c:pt idx="103">
                  <c:v>-19.189875563526961</c:v>
                </c:pt>
                <c:pt idx="104">
                  <c:v>-18.266526122911294</c:v>
                </c:pt>
                <c:pt idx="105">
                  <c:v>-17.289992060386741</c:v>
                </c:pt>
                <c:pt idx="106">
                  <c:v>-16.698812668528117</c:v>
                </c:pt>
                <c:pt idx="107">
                  <c:v>-16.739963620068348</c:v>
                </c:pt>
                <c:pt idx="108">
                  <c:v>-16.933339186639049</c:v>
                </c:pt>
                <c:pt idx="109">
                  <c:v>-16.511989458709131</c:v>
                </c:pt>
                <c:pt idx="110">
                  <c:v>-16.45134747397298</c:v>
                </c:pt>
                <c:pt idx="111">
                  <c:v>-17.126941017457977</c:v>
                </c:pt>
                <c:pt idx="112">
                  <c:v>-17.274340025077784</c:v>
                </c:pt>
                <c:pt idx="113">
                  <c:v>-17.917814027605569</c:v>
                </c:pt>
                <c:pt idx="114">
                  <c:v>-18.652211311043281</c:v>
                </c:pt>
                <c:pt idx="115">
                  <c:v>-18.565832480628753</c:v>
                </c:pt>
                <c:pt idx="116">
                  <c:v>-18.360547568188696</c:v>
                </c:pt>
                <c:pt idx="117">
                  <c:v>-18.947493684794413</c:v>
                </c:pt>
                <c:pt idx="118">
                  <c:v>-19.118513891304321</c:v>
                </c:pt>
                <c:pt idx="119">
                  <c:v>-19.799191153206436</c:v>
                </c:pt>
                <c:pt idx="120">
                  <c:v>-19.453643784570211</c:v>
                </c:pt>
                <c:pt idx="121">
                  <c:v>-19.37281591912917</c:v>
                </c:pt>
                <c:pt idx="122">
                  <c:v>-19.266701260380046</c:v>
                </c:pt>
                <c:pt idx="123">
                  <c:v>-19.885855007126047</c:v>
                </c:pt>
                <c:pt idx="124">
                  <c:v>-19.509607129223248</c:v>
                </c:pt>
                <c:pt idx="125">
                  <c:v>-19.579577109191909</c:v>
                </c:pt>
                <c:pt idx="126">
                  <c:v>-19.382661208365366</c:v>
                </c:pt>
                <c:pt idx="127">
                  <c:v>-19.657790301645864</c:v>
                </c:pt>
                <c:pt idx="128">
                  <c:v>-19.582633905500927</c:v>
                </c:pt>
                <c:pt idx="129">
                  <c:v>-19.858663956451576</c:v>
                </c:pt>
                <c:pt idx="130">
                  <c:v>-19.588628767990649</c:v>
                </c:pt>
                <c:pt idx="131">
                  <c:v>-19.462053374299824</c:v>
                </c:pt>
                <c:pt idx="132">
                  <c:v>-19.055986992794775</c:v>
                </c:pt>
                <c:pt idx="133">
                  <c:v>-18.865641629512702</c:v>
                </c:pt>
                <c:pt idx="134">
                  <c:v>-18.955388013113708</c:v>
                </c:pt>
                <c:pt idx="135">
                  <c:v>-18.715941738541705</c:v>
                </c:pt>
                <c:pt idx="136">
                  <c:v>-18.13927294566248</c:v>
                </c:pt>
                <c:pt idx="137">
                  <c:v>-17.784774660042704</c:v>
                </c:pt>
                <c:pt idx="138">
                  <c:v>-17.188517698503375</c:v>
                </c:pt>
                <c:pt idx="139">
                  <c:v>-16.998896893001191</c:v>
                </c:pt>
                <c:pt idx="140">
                  <c:v>-16.51304482310973</c:v>
                </c:pt>
                <c:pt idx="141">
                  <c:v>-15.854911622295015</c:v>
                </c:pt>
                <c:pt idx="142">
                  <c:v>-15.27746468324</c:v>
                </c:pt>
                <c:pt idx="143">
                  <c:v>-15.042994448176177</c:v>
                </c:pt>
                <c:pt idx="144">
                  <c:v>-14.742885892315387</c:v>
                </c:pt>
                <c:pt idx="145">
                  <c:v>-14.445201696531431</c:v>
                </c:pt>
                <c:pt idx="146">
                  <c:v>-14.443915727097435</c:v>
                </c:pt>
                <c:pt idx="147">
                  <c:v>-13.717954738863524</c:v>
                </c:pt>
                <c:pt idx="148">
                  <c:v>-13.296977047706575</c:v>
                </c:pt>
                <c:pt idx="149">
                  <c:v>-13.163433957456066</c:v>
                </c:pt>
                <c:pt idx="150">
                  <c:v>-13.296647296043222</c:v>
                </c:pt>
                <c:pt idx="151">
                  <c:v>-13.099028309368135</c:v>
                </c:pt>
                <c:pt idx="152">
                  <c:v>-13.099844552040755</c:v>
                </c:pt>
                <c:pt idx="153">
                  <c:v>-12.748755133123483</c:v>
                </c:pt>
                <c:pt idx="154">
                  <c:v>-13.023377932984317</c:v>
                </c:pt>
                <c:pt idx="155">
                  <c:v>-13.199970615983096</c:v>
                </c:pt>
                <c:pt idx="156">
                  <c:v>-13.184114724108412</c:v>
                </c:pt>
                <c:pt idx="157">
                  <c:v>-12.535164279966272</c:v>
                </c:pt>
                <c:pt idx="158">
                  <c:v>-13.757128902774983</c:v>
                </c:pt>
                <c:pt idx="159">
                  <c:v>-14.294807327748202</c:v>
                </c:pt>
                <c:pt idx="160">
                  <c:v>-14.3174979771085</c:v>
                </c:pt>
                <c:pt idx="161">
                  <c:v>-14.338625816260816</c:v>
                </c:pt>
                <c:pt idx="162">
                  <c:v>-13.818980564318251</c:v>
                </c:pt>
                <c:pt idx="163">
                  <c:v>-13.489766550084864</c:v>
                </c:pt>
                <c:pt idx="164">
                  <c:v>-13.562730901651966</c:v>
                </c:pt>
                <c:pt idx="165">
                  <c:v>-11.935259401287018</c:v>
                </c:pt>
                <c:pt idx="166">
                  <c:v>-11.216848453587938</c:v>
                </c:pt>
                <c:pt idx="167">
                  <c:v>-11.044859616181943</c:v>
                </c:pt>
                <c:pt idx="168">
                  <c:v>-11.025596172755158</c:v>
                </c:pt>
                <c:pt idx="169">
                  <c:v>-11.406956735375783</c:v>
                </c:pt>
                <c:pt idx="170">
                  <c:v>-11.832258105593974</c:v>
                </c:pt>
                <c:pt idx="171">
                  <c:v>-12.400235326388838</c:v>
                </c:pt>
                <c:pt idx="172">
                  <c:v>-12.815065602398221</c:v>
                </c:pt>
                <c:pt idx="173">
                  <c:v>-12.748092415091737</c:v>
                </c:pt>
                <c:pt idx="174">
                  <c:v>-12.66191649850688</c:v>
                </c:pt>
                <c:pt idx="175">
                  <c:v>-12.535424570694747</c:v>
                </c:pt>
                <c:pt idx="176">
                  <c:v>-12.568320086092537</c:v>
                </c:pt>
                <c:pt idx="177">
                  <c:v>-12.40330066902016</c:v>
                </c:pt>
                <c:pt idx="178">
                  <c:v>-11.82553483548946</c:v>
                </c:pt>
                <c:pt idx="179">
                  <c:v>-11.566015461152043</c:v>
                </c:pt>
                <c:pt idx="180">
                  <c:v>-11.266098035867754</c:v>
                </c:pt>
                <c:pt idx="181">
                  <c:v>-10.832992916438808</c:v>
                </c:pt>
                <c:pt idx="182">
                  <c:v>-10.512361803275313</c:v>
                </c:pt>
                <c:pt idx="183">
                  <c:v>-9.9748476756091957</c:v>
                </c:pt>
                <c:pt idx="184">
                  <c:v>-9.46090032902414</c:v>
                </c:pt>
                <c:pt idx="185">
                  <c:v>-8.9880092071550504</c:v>
                </c:pt>
                <c:pt idx="186">
                  <c:v>-8.8055495178289842</c:v>
                </c:pt>
                <c:pt idx="187">
                  <c:v>-8.9932972745027175</c:v>
                </c:pt>
                <c:pt idx="188">
                  <c:v>-9.0357740284940498</c:v>
                </c:pt>
                <c:pt idx="189">
                  <c:v>-9.1552227151408676</c:v>
                </c:pt>
                <c:pt idx="190">
                  <c:v>-9.1105189202928187</c:v>
                </c:pt>
                <c:pt idx="191">
                  <c:v>-9.0727985253606853</c:v>
                </c:pt>
                <c:pt idx="192">
                  <c:v>-8.9690437969599</c:v>
                </c:pt>
                <c:pt idx="193">
                  <c:v>-8.918284543179043</c:v>
                </c:pt>
                <c:pt idx="194">
                  <c:v>-8.2801552269614103</c:v>
                </c:pt>
                <c:pt idx="195">
                  <c:v>-8.0148451752264673</c:v>
                </c:pt>
                <c:pt idx="196">
                  <c:v>-7.6958197912020996</c:v>
                </c:pt>
                <c:pt idx="197">
                  <c:v>-7.5955622871608188</c:v>
                </c:pt>
                <c:pt idx="198">
                  <c:v>-7.4203830260726891</c:v>
                </c:pt>
                <c:pt idx="199">
                  <c:v>-7.2643614812071649</c:v>
                </c:pt>
                <c:pt idx="200">
                  <c:v>-6.8245230493235596</c:v>
                </c:pt>
                <c:pt idx="201">
                  <c:v>-7.0372807775667132</c:v>
                </c:pt>
                <c:pt idx="202">
                  <c:v>-6.8973342811456479</c:v>
                </c:pt>
                <c:pt idx="203">
                  <c:v>-6.9226615625479075</c:v>
                </c:pt>
                <c:pt idx="204">
                  <c:v>-6.3526412532590655</c:v>
                </c:pt>
                <c:pt idx="205">
                  <c:v>-6.4557193428941257</c:v>
                </c:pt>
                <c:pt idx="206">
                  <c:v>-6.4343191758363929</c:v>
                </c:pt>
                <c:pt idx="207">
                  <c:v>-6.2486337252450426</c:v>
                </c:pt>
                <c:pt idx="208">
                  <c:v>-6.0800501029417342</c:v>
                </c:pt>
                <c:pt idx="209">
                  <c:v>-5.727969920859378</c:v>
                </c:pt>
                <c:pt idx="210">
                  <c:v>-5.0992532500022536</c:v>
                </c:pt>
                <c:pt idx="211">
                  <c:v>-5.2424557250095019</c:v>
                </c:pt>
                <c:pt idx="212">
                  <c:v>-5.1188200119348108</c:v>
                </c:pt>
                <c:pt idx="213">
                  <c:v>-5.1972964771738628</c:v>
                </c:pt>
                <c:pt idx="214">
                  <c:v>-5.0914403740947876</c:v>
                </c:pt>
                <c:pt idx="215">
                  <c:v>-4.7575080462457828</c:v>
                </c:pt>
                <c:pt idx="216">
                  <c:v>-4.369241498936181</c:v>
                </c:pt>
                <c:pt idx="217">
                  <c:v>-4.0820282457409638</c:v>
                </c:pt>
                <c:pt idx="218">
                  <c:v>-3.9421717418796294</c:v>
                </c:pt>
                <c:pt idx="219">
                  <c:v>-4.0010750773437467</c:v>
                </c:pt>
                <c:pt idx="220">
                  <c:v>-4.182850958474889</c:v>
                </c:pt>
                <c:pt idx="221">
                  <c:v>-4.1997080303967733</c:v>
                </c:pt>
                <c:pt idx="222">
                  <c:v>-4.4408969392859694</c:v>
                </c:pt>
                <c:pt idx="223">
                  <c:v>-4.8606000986576179</c:v>
                </c:pt>
                <c:pt idx="224">
                  <c:v>-4.130347561465082</c:v>
                </c:pt>
                <c:pt idx="225">
                  <c:v>-3.7117058056910457</c:v>
                </c:pt>
                <c:pt idx="226">
                  <c:v>-3.566882892481376</c:v>
                </c:pt>
                <c:pt idx="227">
                  <c:v>-3.603711714507349</c:v>
                </c:pt>
                <c:pt idx="228">
                  <c:v>-3.9781305108858191</c:v>
                </c:pt>
                <c:pt idx="229">
                  <c:v>-4.1278600756562769</c:v>
                </c:pt>
                <c:pt idx="230">
                  <c:v>-4.0877553722115243</c:v>
                </c:pt>
                <c:pt idx="231">
                  <c:v>-4.7521112061119153</c:v>
                </c:pt>
                <c:pt idx="232">
                  <c:v>-5.3650425786124964</c:v>
                </c:pt>
                <c:pt idx="233">
                  <c:v>-5.4121146078911364</c:v>
                </c:pt>
                <c:pt idx="234">
                  <c:v>-4.8701742700570732</c:v>
                </c:pt>
                <c:pt idx="235">
                  <c:v>-4.3426165652655726</c:v>
                </c:pt>
                <c:pt idx="236">
                  <c:v>-3.9045336019022421</c:v>
                </c:pt>
                <c:pt idx="237">
                  <c:v>-3.4641866171198177</c:v>
                </c:pt>
                <c:pt idx="238">
                  <c:v>-3.3540772704271427</c:v>
                </c:pt>
                <c:pt idx="239">
                  <c:v>-3.1511486850472648</c:v>
                </c:pt>
                <c:pt idx="240">
                  <c:v>-3.0232550525788997</c:v>
                </c:pt>
                <c:pt idx="241">
                  <c:v>-3.4297814989091342</c:v>
                </c:pt>
                <c:pt idx="242">
                  <c:v>-3.5994256700377969</c:v>
                </c:pt>
                <c:pt idx="243">
                  <c:v>-3.6151140312424559</c:v>
                </c:pt>
                <c:pt idx="244">
                  <c:v>-3.8978005294544125</c:v>
                </c:pt>
                <c:pt idx="245">
                  <c:v>-4.0648500857931236</c:v>
                </c:pt>
                <c:pt idx="246">
                  <c:v>-3.917489061441247</c:v>
                </c:pt>
                <c:pt idx="247">
                  <c:v>-3.5403218842119992</c:v>
                </c:pt>
                <c:pt idx="248">
                  <c:v>-3.1264908352437368</c:v>
                </c:pt>
                <c:pt idx="249">
                  <c:v>-3.1653409863043742</c:v>
                </c:pt>
                <c:pt idx="250">
                  <c:v>-3.5335867654381974</c:v>
                </c:pt>
                <c:pt idx="251">
                  <c:v>-3.6908128069551651</c:v>
                </c:pt>
                <c:pt idx="252">
                  <c:v>-3.8759881921403894</c:v>
                </c:pt>
                <c:pt idx="253">
                  <c:v>-4.2778860508380792</c:v>
                </c:pt>
                <c:pt idx="254">
                  <c:v>-4.3681176972086844</c:v>
                </c:pt>
                <c:pt idx="255">
                  <c:v>-4.5235315671099965</c:v>
                </c:pt>
                <c:pt idx="256">
                  <c:v>-4.8024550298220321</c:v>
                </c:pt>
                <c:pt idx="257">
                  <c:v>-4.3617035426971853</c:v>
                </c:pt>
                <c:pt idx="258">
                  <c:v>-4.1758111116126644</c:v>
                </c:pt>
                <c:pt idx="259">
                  <c:v>-4.3969586348190068</c:v>
                </c:pt>
                <c:pt idx="260">
                  <c:v>-4.494860950735565</c:v>
                </c:pt>
                <c:pt idx="261">
                  <c:v>-4.6741909170904865</c:v>
                </c:pt>
                <c:pt idx="262">
                  <c:v>-4.877527075489108</c:v>
                </c:pt>
                <c:pt idx="263">
                  <c:v>-4.4761380353521458</c:v>
                </c:pt>
                <c:pt idx="264">
                  <c:v>-4.7361623592425923</c:v>
                </c:pt>
                <c:pt idx="265">
                  <c:v>-4.7133144154371491</c:v>
                </c:pt>
                <c:pt idx="266">
                  <c:v>-4.5087612477254977</c:v>
                </c:pt>
                <c:pt idx="267">
                  <c:v>-4.5795981778570036</c:v>
                </c:pt>
                <c:pt idx="268">
                  <c:v>-4.7161569163281865</c:v>
                </c:pt>
                <c:pt idx="269">
                  <c:v>-4.1836177747292238</c:v>
                </c:pt>
                <c:pt idx="270">
                  <c:v>-3.8608484544213502</c:v>
                </c:pt>
                <c:pt idx="271">
                  <c:v>-3.5100741226963299</c:v>
                </c:pt>
                <c:pt idx="272">
                  <c:v>-3.0218186473891557</c:v>
                </c:pt>
                <c:pt idx="273">
                  <c:v>-2.8005822349757716</c:v>
                </c:pt>
                <c:pt idx="274">
                  <c:v>-2.660167877204247</c:v>
                </c:pt>
                <c:pt idx="275">
                  <c:v>-1.9141409762483701</c:v>
                </c:pt>
                <c:pt idx="276">
                  <c:v>-1.8657262710914995</c:v>
                </c:pt>
                <c:pt idx="277">
                  <c:v>-1.9999693804233272</c:v>
                </c:pt>
                <c:pt idx="278">
                  <c:v>-2.0420542105006518</c:v>
                </c:pt>
                <c:pt idx="279">
                  <c:v>-2.0538486332440606</c:v>
                </c:pt>
                <c:pt idx="280">
                  <c:v>-2.0406774306324604</c:v>
                </c:pt>
                <c:pt idx="281">
                  <c:v>-1.4634000933798217</c:v>
                </c:pt>
                <c:pt idx="282">
                  <c:v>-1.6946119758215243</c:v>
                </c:pt>
                <c:pt idx="283">
                  <c:v>-1.1620476329296667</c:v>
                </c:pt>
                <c:pt idx="284">
                  <c:v>-0.89068511425826302</c:v>
                </c:pt>
                <c:pt idx="285">
                  <c:v>-0.70489047913307801</c:v>
                </c:pt>
                <c:pt idx="286">
                  <c:v>-0.82282201660485599</c:v>
                </c:pt>
                <c:pt idx="287">
                  <c:v>-0.33882649693419709</c:v>
                </c:pt>
                <c:pt idx="288">
                  <c:v>-0.55191502581857932</c:v>
                </c:pt>
                <c:pt idx="289">
                  <c:v>-0.7733922980887229</c:v>
                </c:pt>
                <c:pt idx="290">
                  <c:v>-1.2936915071445318</c:v>
                </c:pt>
                <c:pt idx="291">
                  <c:v>-1.7246374285957944</c:v>
                </c:pt>
                <c:pt idx="292">
                  <c:v>-1.6676773735496571</c:v>
                </c:pt>
                <c:pt idx="293">
                  <c:v>-1.299511705666045</c:v>
                </c:pt>
                <c:pt idx="294">
                  <c:v>-1.1612458587955001</c:v>
                </c:pt>
                <c:pt idx="295">
                  <c:v>-1.1026214797712401</c:v>
                </c:pt>
                <c:pt idx="296">
                  <c:v>-1.0540891319037391</c:v>
                </c:pt>
                <c:pt idx="297">
                  <c:v>-1.3512306689900211</c:v>
                </c:pt>
                <c:pt idx="298">
                  <c:v>-1.2579579975038979</c:v>
                </c:pt>
                <c:pt idx="299">
                  <c:v>-1.8220003956702218</c:v>
                </c:pt>
                <c:pt idx="300">
                  <c:v>-2.9930804237131605</c:v>
                </c:pt>
                <c:pt idx="301">
                  <c:v>-3.7575945500019992</c:v>
                </c:pt>
                <c:pt idx="302">
                  <c:v>-3.2296086431697484</c:v>
                </c:pt>
                <c:pt idx="303">
                  <c:v>-3.1652677859501108</c:v>
                </c:pt>
                <c:pt idx="304">
                  <c:v>-3.0570110441717913</c:v>
                </c:pt>
                <c:pt idx="305">
                  <c:v>-3.1477223101907299</c:v>
                </c:pt>
                <c:pt idx="306">
                  <c:v>-3.2684435152137121</c:v>
                </c:pt>
                <c:pt idx="307">
                  <c:v>-2.4653441920471062</c:v>
                </c:pt>
                <c:pt idx="308">
                  <c:v>-2.3634308951699756</c:v>
                </c:pt>
                <c:pt idx="309">
                  <c:v>-3.1028676399012687</c:v>
                </c:pt>
                <c:pt idx="310">
                  <c:v>-3.6748315953892865</c:v>
                </c:pt>
                <c:pt idx="311">
                  <c:v>-3.8826225826879579</c:v>
                </c:pt>
                <c:pt idx="312">
                  <c:v>-4.0986778331925775</c:v>
                </c:pt>
                <c:pt idx="313">
                  <c:v>-3.8102123512943598</c:v>
                </c:pt>
                <c:pt idx="314">
                  <c:v>-4.7678417130799096</c:v>
                </c:pt>
                <c:pt idx="315">
                  <c:v>-5.7080798963935564</c:v>
                </c:pt>
                <c:pt idx="316">
                  <c:v>-5.3944096764914713</c:v>
                </c:pt>
                <c:pt idx="317">
                  <c:v>-5.3502178147448047</c:v>
                </c:pt>
                <c:pt idx="318">
                  <c:v>-5.4870970567000716</c:v>
                </c:pt>
                <c:pt idx="319">
                  <c:v>-5.7837437602812702</c:v>
                </c:pt>
                <c:pt idx="320">
                  <c:v>-6.133107300427576</c:v>
                </c:pt>
                <c:pt idx="321">
                  <c:v>-6.819426931305971</c:v>
                </c:pt>
                <c:pt idx="322">
                  <c:v>-7.2176539856078801</c:v>
                </c:pt>
                <c:pt idx="323">
                  <c:v>-8.2037596812699718</c:v>
                </c:pt>
                <c:pt idx="324">
                  <c:v>-8.8614925599930654</c:v>
                </c:pt>
                <c:pt idx="325">
                  <c:v>-9.140418919025695</c:v>
                </c:pt>
                <c:pt idx="326">
                  <c:v>-8.754533016897712</c:v>
                </c:pt>
                <c:pt idx="327">
                  <c:v>-7.9086215728941403</c:v>
                </c:pt>
                <c:pt idx="328">
                  <c:v>-7.0956705746205699</c:v>
                </c:pt>
                <c:pt idx="329">
                  <c:v>-7.3757624296498578</c:v>
                </c:pt>
                <c:pt idx="330">
                  <c:v>-7.6547223450810389</c:v>
                </c:pt>
                <c:pt idx="331">
                  <c:v>-7.8970926624758118</c:v>
                </c:pt>
                <c:pt idx="332">
                  <c:v>-7.8755554230440037</c:v>
                </c:pt>
                <c:pt idx="333">
                  <c:v>-7.9342146894795036</c:v>
                </c:pt>
                <c:pt idx="334">
                  <c:v>-8.3925124271590938</c:v>
                </c:pt>
                <c:pt idx="335">
                  <c:v>-8.2017419502475519</c:v>
                </c:pt>
                <c:pt idx="336">
                  <c:v>-6.9331367319359947</c:v>
                </c:pt>
                <c:pt idx="337">
                  <c:v>-6.6990883782528181</c:v>
                </c:pt>
                <c:pt idx="338">
                  <c:v>-6.3205631977313237</c:v>
                </c:pt>
                <c:pt idx="339">
                  <c:v>-5.4143252515855886</c:v>
                </c:pt>
                <c:pt idx="340">
                  <c:v>-5.0786365610671753</c:v>
                </c:pt>
                <c:pt idx="341">
                  <c:v>-5.0494120375393026</c:v>
                </c:pt>
                <c:pt idx="342">
                  <c:v>-5.127669603080002</c:v>
                </c:pt>
                <c:pt idx="343">
                  <c:v>-5.3334726272830677</c:v>
                </c:pt>
                <c:pt idx="344">
                  <c:v>-4.3920482540094667</c:v>
                </c:pt>
                <c:pt idx="345">
                  <c:v>-3.5516910308262806</c:v>
                </c:pt>
                <c:pt idx="346">
                  <c:v>-3.5645132989201755</c:v>
                </c:pt>
                <c:pt idx="347">
                  <c:v>-3.66166683229959</c:v>
                </c:pt>
                <c:pt idx="348">
                  <c:v>-3.6363075226761401</c:v>
                </c:pt>
                <c:pt idx="349">
                  <c:v>-3.3751795415224768</c:v>
                </c:pt>
                <c:pt idx="350">
                  <c:v>-2.9267973525606124</c:v>
                </c:pt>
                <c:pt idx="351">
                  <c:v>-2.6468730647785015</c:v>
                </c:pt>
                <c:pt idx="352">
                  <c:v>-2.4294814906220927</c:v>
                </c:pt>
                <c:pt idx="353">
                  <c:v>-2.3216183811044675</c:v>
                </c:pt>
                <c:pt idx="354">
                  <c:v>-1.8497105170161185</c:v>
                </c:pt>
                <c:pt idx="355">
                  <c:v>-2.2883081915901795</c:v>
                </c:pt>
                <c:pt idx="356">
                  <c:v>-1.9119540199077616</c:v>
                </c:pt>
                <c:pt idx="357">
                  <c:v>-0.91130935782738776</c:v>
                </c:pt>
                <c:pt idx="358">
                  <c:v>-0.97806617358137415</c:v>
                </c:pt>
                <c:pt idx="359">
                  <c:v>-1.0891669015017638</c:v>
                </c:pt>
                <c:pt idx="360">
                  <c:v>-0.81103868218955555</c:v>
                </c:pt>
                <c:pt idx="361">
                  <c:v>-0.80482269020927588</c:v>
                </c:pt>
                <c:pt idx="362">
                  <c:v>-1.7785878327740892</c:v>
                </c:pt>
                <c:pt idx="363">
                  <c:v>-2.8628143425902715</c:v>
                </c:pt>
                <c:pt idx="364">
                  <c:v>-4.390716168457276</c:v>
                </c:pt>
                <c:pt idx="365">
                  <c:v>-4.7454549192799602</c:v>
                </c:pt>
                <c:pt idx="366">
                  <c:v>-4.8487032173973734</c:v>
                </c:pt>
                <c:pt idx="367">
                  <c:v>-5.5933193618570538</c:v>
                </c:pt>
                <c:pt idx="368">
                  <c:v>-6.4877293578436843</c:v>
                </c:pt>
                <c:pt idx="369">
                  <c:v>-4.8586486299715954</c:v>
                </c:pt>
                <c:pt idx="370">
                  <c:v>-4.0407323878199373</c:v>
                </c:pt>
                <c:pt idx="371">
                  <c:v>-3.8357442504088959</c:v>
                </c:pt>
                <c:pt idx="372">
                  <c:v>-3.372997533513614</c:v>
                </c:pt>
                <c:pt idx="373">
                  <c:v>-3.0294065973131734</c:v>
                </c:pt>
                <c:pt idx="374">
                  <c:v>-2.4041724068761323</c:v>
                </c:pt>
                <c:pt idx="375">
                  <c:v>-1.5488271465016408</c:v>
                </c:pt>
                <c:pt idx="376">
                  <c:v>-2.3198057827168128</c:v>
                </c:pt>
                <c:pt idx="377">
                  <c:v>-2.9873867562420071</c:v>
                </c:pt>
                <c:pt idx="378">
                  <c:v>-3.2833559769453262</c:v>
                </c:pt>
                <c:pt idx="379">
                  <c:v>-4.2551115417875502</c:v>
                </c:pt>
                <c:pt idx="380">
                  <c:v>-5.4756085520198416</c:v>
                </c:pt>
                <c:pt idx="381">
                  <c:v>-6.6226588047507864</c:v>
                </c:pt>
                <c:pt idx="382">
                  <c:v>-8.0784450243461201</c:v>
                </c:pt>
                <c:pt idx="383">
                  <c:v>-8.3932805748960266</c:v>
                </c:pt>
                <c:pt idx="384">
                  <c:v>-8.5693353261773293</c:v>
                </c:pt>
                <c:pt idx="385">
                  <c:v>-8.6092777676150547</c:v>
                </c:pt>
                <c:pt idx="386">
                  <c:v>-8.1286238083450861</c:v>
                </c:pt>
                <c:pt idx="387">
                  <c:v>-8.074677105336189</c:v>
                </c:pt>
                <c:pt idx="388">
                  <c:v>-7.9241419953326568</c:v>
                </c:pt>
                <c:pt idx="389">
                  <c:v>-7.5004605197833696</c:v>
                </c:pt>
                <c:pt idx="390">
                  <c:v>-7.30639794838262</c:v>
                </c:pt>
                <c:pt idx="391">
                  <c:v>-7.2684978134208951</c:v>
                </c:pt>
                <c:pt idx="392">
                  <c:v>-7.9148583923605207</c:v>
                </c:pt>
                <c:pt idx="393">
                  <c:v>-8.2417364307764576</c:v>
                </c:pt>
                <c:pt idx="394">
                  <c:v>-8.4922619949746867</c:v>
                </c:pt>
                <c:pt idx="395">
                  <c:v>-9.1119294411667209</c:v>
                </c:pt>
                <c:pt idx="396">
                  <c:v>-9.682194282674228</c:v>
                </c:pt>
                <c:pt idx="397">
                  <c:v>-9.9843825835419828</c:v>
                </c:pt>
                <c:pt idx="398">
                  <c:v>-10.117117526789901</c:v>
                </c:pt>
                <c:pt idx="399">
                  <c:v>-9.2346869822125797</c:v>
                </c:pt>
                <c:pt idx="400">
                  <c:v>-9.5086327816093963</c:v>
                </c:pt>
                <c:pt idx="401">
                  <c:v>-9.3007974084944696</c:v>
                </c:pt>
                <c:pt idx="402">
                  <c:v>-8.8164944539426617</c:v>
                </c:pt>
                <c:pt idx="403">
                  <c:v>-8.565878073701791</c:v>
                </c:pt>
                <c:pt idx="404">
                  <c:v>-7.7110729032550802</c:v>
                </c:pt>
                <c:pt idx="405">
                  <c:v>-7.1037502016711738</c:v>
                </c:pt>
                <c:pt idx="406">
                  <c:v>-7.8811401838122395</c:v>
                </c:pt>
                <c:pt idx="407">
                  <c:v>-7.0573243781239636</c:v>
                </c:pt>
                <c:pt idx="408">
                  <c:v>-5.2452898655991476</c:v>
                </c:pt>
                <c:pt idx="409">
                  <c:v>-4.247906795600989</c:v>
                </c:pt>
                <c:pt idx="410">
                  <c:v>-3.7071780915476853</c:v>
                </c:pt>
                <c:pt idx="411">
                  <c:v>-3.7939631193778598</c:v>
                </c:pt>
                <c:pt idx="412">
                  <c:v>-3.6189573690479029</c:v>
                </c:pt>
                <c:pt idx="413">
                  <c:v>-3.1255115850788195</c:v>
                </c:pt>
                <c:pt idx="414">
                  <c:v>-3.201439731145661</c:v>
                </c:pt>
                <c:pt idx="415">
                  <c:v>-4.503136004203335</c:v>
                </c:pt>
                <c:pt idx="416">
                  <c:v>-5.298150062633427</c:v>
                </c:pt>
                <c:pt idx="417">
                  <c:v>-5.1422191974082141</c:v>
                </c:pt>
                <c:pt idx="418">
                  <c:v>-4.9695361927750099</c:v>
                </c:pt>
                <c:pt idx="419">
                  <c:v>-5.0983627704086985</c:v>
                </c:pt>
                <c:pt idx="420">
                  <c:v>-5.6266369050068681</c:v>
                </c:pt>
                <c:pt idx="421">
                  <c:v>-6.0608327108643811</c:v>
                </c:pt>
                <c:pt idx="422">
                  <c:v>-6.001653156634104</c:v>
                </c:pt>
                <c:pt idx="423">
                  <c:v>-6.1154955561094368</c:v>
                </c:pt>
                <c:pt idx="424">
                  <c:v>-6.8267869673157344</c:v>
                </c:pt>
                <c:pt idx="425">
                  <c:v>-7.4291128681398897</c:v>
                </c:pt>
                <c:pt idx="426">
                  <c:v>-8.3279053315961686</c:v>
                </c:pt>
                <c:pt idx="427">
                  <c:v>-8.4811907964181756</c:v>
                </c:pt>
                <c:pt idx="428">
                  <c:v>-9.0432746500141654</c:v>
                </c:pt>
                <c:pt idx="429">
                  <c:v>-9.4096912816228873</c:v>
                </c:pt>
                <c:pt idx="430">
                  <c:v>-9.5511469512649008</c:v>
                </c:pt>
                <c:pt idx="431">
                  <c:v>-9.1714836516085274</c:v>
                </c:pt>
                <c:pt idx="432">
                  <c:v>-9.3046516080262478</c:v>
                </c:pt>
                <c:pt idx="433">
                  <c:v>-8.4092710464202742</c:v>
                </c:pt>
                <c:pt idx="434">
                  <c:v>-8.2795617486382724</c:v>
                </c:pt>
                <c:pt idx="435">
                  <c:v>-7.6337381826648345</c:v>
                </c:pt>
                <c:pt idx="436">
                  <c:v>-7.630250446123128</c:v>
                </c:pt>
                <c:pt idx="437">
                  <c:v>-7.5233915518193646</c:v>
                </c:pt>
                <c:pt idx="438">
                  <c:v>-7.6537440666776115</c:v>
                </c:pt>
                <c:pt idx="439">
                  <c:v>-7.2101466918727182</c:v>
                </c:pt>
                <c:pt idx="440">
                  <c:v>-7.1119935446997955</c:v>
                </c:pt>
                <c:pt idx="441">
                  <c:v>-6.2642085995680645</c:v>
                </c:pt>
                <c:pt idx="442">
                  <c:v>-6.9369173020280845</c:v>
                </c:pt>
                <c:pt idx="443">
                  <c:v>-6.1781458331596895</c:v>
                </c:pt>
                <c:pt idx="444">
                  <c:v>-5.0224769876946924</c:v>
                </c:pt>
                <c:pt idx="445">
                  <c:v>-3.8492813555999743</c:v>
                </c:pt>
                <c:pt idx="446">
                  <c:v>-3.0860652586337642</c:v>
                </c:pt>
                <c:pt idx="447">
                  <c:v>-3.0072295011534464</c:v>
                </c:pt>
                <c:pt idx="448">
                  <c:v>-2.7013850118988825</c:v>
                </c:pt>
                <c:pt idx="449">
                  <c:v>-2.2638938194474441</c:v>
                </c:pt>
                <c:pt idx="450">
                  <c:v>-1.5375396194221724</c:v>
                </c:pt>
                <c:pt idx="451">
                  <c:v>-2.1163683378947633</c:v>
                </c:pt>
                <c:pt idx="452">
                  <c:v>-2.1876360626324334</c:v>
                </c:pt>
                <c:pt idx="453">
                  <c:v>-3.278146412549952</c:v>
                </c:pt>
                <c:pt idx="454">
                  <c:v>-3.0814649449769127</c:v>
                </c:pt>
                <c:pt idx="455">
                  <c:v>-3.6298026070373788</c:v>
                </c:pt>
                <c:pt idx="456">
                  <c:v>-3.9552559652468813</c:v>
                </c:pt>
                <c:pt idx="457">
                  <c:v>-4.5222209617671938</c:v>
                </c:pt>
                <c:pt idx="458">
                  <c:v>-4.5714988007679311</c:v>
                </c:pt>
                <c:pt idx="459">
                  <c:v>-4.6019866039123576</c:v>
                </c:pt>
                <c:pt idx="460">
                  <c:v>-3.9021972170831964</c:v>
                </c:pt>
                <c:pt idx="461">
                  <c:v>-3.6582393146122762</c:v>
                </c:pt>
                <c:pt idx="462">
                  <c:v>-3.2917990884650146</c:v>
                </c:pt>
                <c:pt idx="463">
                  <c:v>-2.4861885482296082</c:v>
                </c:pt>
                <c:pt idx="464">
                  <c:v>-1.5229642998235053</c:v>
                </c:pt>
                <c:pt idx="465">
                  <c:v>-1.6440165948146077</c:v>
                </c:pt>
                <c:pt idx="466">
                  <c:v>-1.6651792686350879</c:v>
                </c:pt>
                <c:pt idx="467">
                  <c:v>-2.3183784173844009</c:v>
                </c:pt>
                <c:pt idx="468">
                  <c:v>-3.2174312006328569</c:v>
                </c:pt>
                <c:pt idx="469">
                  <c:v>-3.4732692436212909</c:v>
                </c:pt>
                <c:pt idx="470">
                  <c:v>-4.263394973414429</c:v>
                </c:pt>
                <c:pt idx="471">
                  <c:v>-5.8027201516252216</c:v>
                </c:pt>
                <c:pt idx="472">
                  <c:v>-5.6921295354546135</c:v>
                </c:pt>
                <c:pt idx="473">
                  <c:v>-5.3737091301027693</c:v>
                </c:pt>
                <c:pt idx="474">
                  <c:v>-4.9592471762756372</c:v>
                </c:pt>
                <c:pt idx="475">
                  <c:v>-4.5246327816051712</c:v>
                </c:pt>
                <c:pt idx="476">
                  <c:v>-4.58628694729705</c:v>
                </c:pt>
                <c:pt idx="477">
                  <c:v>-3.2901153153667599</c:v>
                </c:pt>
                <c:pt idx="478">
                  <c:v>-2.3474998539668701</c:v>
                </c:pt>
                <c:pt idx="479">
                  <c:v>-1.6483684457276371</c:v>
                </c:pt>
                <c:pt idx="480">
                  <c:v>-1.7728281634666903</c:v>
                </c:pt>
                <c:pt idx="481">
                  <c:v>-1.3165427195079278</c:v>
                </c:pt>
                <c:pt idx="482">
                  <c:v>-0.37190629876431558</c:v>
                </c:pt>
                <c:pt idx="483">
                  <c:v>0.70767479069524242</c:v>
                </c:pt>
                <c:pt idx="484">
                  <c:v>0.29791560476054918</c:v>
                </c:pt>
                <c:pt idx="485">
                  <c:v>-0.1100566775088814</c:v>
                </c:pt>
                <c:pt idx="486">
                  <c:v>-0.57408253990176861</c:v>
                </c:pt>
                <c:pt idx="487">
                  <c:v>-1.1163108406625355</c:v>
                </c:pt>
                <c:pt idx="488">
                  <c:v>-1.4227841454991466</c:v>
                </c:pt>
                <c:pt idx="489">
                  <c:v>-2.3828342628341415</c:v>
                </c:pt>
                <c:pt idx="490">
                  <c:v>-2.2414100739164757</c:v>
                </c:pt>
                <c:pt idx="491">
                  <c:v>-1.6818959484377944</c:v>
                </c:pt>
                <c:pt idx="492">
                  <c:v>-2.0418551818829229</c:v>
                </c:pt>
                <c:pt idx="493">
                  <c:v>-2.2567932198369527</c:v>
                </c:pt>
                <c:pt idx="494">
                  <c:v>-2.3385544754971619</c:v>
                </c:pt>
                <c:pt idx="495">
                  <c:v>-2.1023732660488861</c:v>
                </c:pt>
                <c:pt idx="496">
                  <c:v>-0.28279639035928839</c:v>
                </c:pt>
                <c:pt idx="497">
                  <c:v>-0.10610362450023761</c:v>
                </c:pt>
                <c:pt idx="498">
                  <c:v>-0.2929284440452124</c:v>
                </c:pt>
                <c:pt idx="499">
                  <c:v>1.3462888118125096E-2</c:v>
                </c:pt>
                <c:pt idx="500">
                  <c:v>1.082135759998794E-2</c:v>
                </c:pt>
                <c:pt idx="501">
                  <c:v>0.11666682176624883</c:v>
                </c:pt>
                <c:pt idx="502">
                  <c:v>-2.2731453458184041E-2</c:v>
                </c:pt>
                <c:pt idx="503">
                  <c:v>-0.82275610941656752</c:v>
                </c:pt>
                <c:pt idx="504">
                  <c:v>-1.841263843408955</c:v>
                </c:pt>
                <c:pt idx="505">
                  <c:v>-1.9747549945995968</c:v>
                </c:pt>
                <c:pt idx="506">
                  <c:v>-2.2502857633831956</c:v>
                </c:pt>
                <c:pt idx="507">
                  <c:v>-2.079773341693762</c:v>
                </c:pt>
                <c:pt idx="508">
                  <c:v>-2.083945126817988</c:v>
                </c:pt>
                <c:pt idx="509">
                  <c:v>-2.2186879405132021</c:v>
                </c:pt>
                <c:pt idx="510">
                  <c:v>-2.9935763545280571</c:v>
                </c:pt>
                <c:pt idx="511">
                  <c:v>-2.4573345980981327</c:v>
                </c:pt>
                <c:pt idx="512">
                  <c:v>-2.291764721905555</c:v>
                </c:pt>
                <c:pt idx="513">
                  <c:v>-1.972817275654545</c:v>
                </c:pt>
                <c:pt idx="514">
                  <c:v>-1.8613208277273441</c:v>
                </c:pt>
                <c:pt idx="515">
                  <c:v>-3.0680862657656474</c:v>
                </c:pt>
                <c:pt idx="516">
                  <c:v>-3.9321495998265692</c:v>
                </c:pt>
                <c:pt idx="517">
                  <c:v>-4.0933348579271689</c:v>
                </c:pt>
                <c:pt idx="518">
                  <c:v>-4.5675151746168741</c:v>
                </c:pt>
                <c:pt idx="519">
                  <c:v>-4.9550946931764912</c:v>
                </c:pt>
                <c:pt idx="520">
                  <c:v>-5.1977179769413242</c:v>
                </c:pt>
                <c:pt idx="521">
                  <c:v>-4.7903787456009566</c:v>
                </c:pt>
                <c:pt idx="522">
                  <c:v>-2.851781424656648</c:v>
                </c:pt>
                <c:pt idx="523">
                  <c:v>-2.0634247562995744</c:v>
                </c:pt>
                <c:pt idx="524">
                  <c:v>-2.1195869670955858</c:v>
                </c:pt>
                <c:pt idx="525">
                  <c:v>-0.42473906722997662</c:v>
                </c:pt>
                <c:pt idx="526">
                  <c:v>0.47040964449895534</c:v>
                </c:pt>
                <c:pt idx="527">
                  <c:v>0.69008728106911932</c:v>
                </c:pt>
                <c:pt idx="528">
                  <c:v>0.23362043171458627</c:v>
                </c:pt>
                <c:pt idx="529">
                  <c:v>-0.39889216307315273</c:v>
                </c:pt>
                <c:pt idx="530">
                  <c:v>-0.43045930874056637</c:v>
                </c:pt>
                <c:pt idx="531">
                  <c:v>-0.38668243412170156</c:v>
                </c:pt>
                <c:pt idx="532">
                  <c:v>-1.309960148117016</c:v>
                </c:pt>
                <c:pt idx="533">
                  <c:v>-1.6531646528247907</c:v>
                </c:pt>
                <c:pt idx="534">
                  <c:v>-1.4014932246186231</c:v>
                </c:pt>
                <c:pt idx="535">
                  <c:v>-1.5707599413093294</c:v>
                </c:pt>
                <c:pt idx="536">
                  <c:v>-1.5730084861017051</c:v>
                </c:pt>
                <c:pt idx="537">
                  <c:v>-1.3111322751667984</c:v>
                </c:pt>
                <c:pt idx="538">
                  <c:v>-1.0291478513275203</c:v>
                </c:pt>
                <c:pt idx="539">
                  <c:v>-1.6749099658052842</c:v>
                </c:pt>
                <c:pt idx="540">
                  <c:v>-2.1376516564950134</c:v>
                </c:pt>
                <c:pt idx="541">
                  <c:v>-2.4898793812050406</c:v>
                </c:pt>
                <c:pt idx="542">
                  <c:v>-2.6241340785603375</c:v>
                </c:pt>
                <c:pt idx="543">
                  <c:v>-2.2631289332200697</c:v>
                </c:pt>
                <c:pt idx="544">
                  <c:v>-1.2859814162625338</c:v>
                </c:pt>
                <c:pt idx="545">
                  <c:v>-0.87464800083577843</c:v>
                </c:pt>
                <c:pt idx="546">
                  <c:v>0.2665093930020187</c:v>
                </c:pt>
                <c:pt idx="547">
                  <c:v>0.22718655718707378</c:v>
                </c:pt>
                <c:pt idx="548">
                  <c:v>1.1354918629990951</c:v>
                </c:pt>
                <c:pt idx="549">
                  <c:v>2.6113535881682259</c:v>
                </c:pt>
                <c:pt idx="550">
                  <c:v>2.1243592625031198</c:v>
                </c:pt>
                <c:pt idx="551">
                  <c:v>1.7750652118417105</c:v>
                </c:pt>
                <c:pt idx="552">
                  <c:v>1.3595901657821534</c:v>
                </c:pt>
                <c:pt idx="553">
                  <c:v>0.34344530178638266</c:v>
                </c:pt>
                <c:pt idx="554">
                  <c:v>-3.3656723590338188E-2</c:v>
                </c:pt>
                <c:pt idx="555">
                  <c:v>-1.0448426423920327</c:v>
                </c:pt>
                <c:pt idx="556">
                  <c:v>-2.7304684038019724</c:v>
                </c:pt>
                <c:pt idx="557">
                  <c:v>-2.9216734217411795</c:v>
                </c:pt>
                <c:pt idx="558">
                  <c:v>-2.8876383019972445</c:v>
                </c:pt>
                <c:pt idx="559">
                  <c:v>-3.4167914295539981</c:v>
                </c:pt>
                <c:pt idx="560">
                  <c:v>-3.9437611617007025</c:v>
                </c:pt>
                <c:pt idx="561">
                  <c:v>-4.1040346569454016</c:v>
                </c:pt>
                <c:pt idx="562">
                  <c:v>-4.0115681269993155</c:v>
                </c:pt>
                <c:pt idx="563">
                  <c:v>-3.8012809389998137</c:v>
                </c:pt>
                <c:pt idx="564">
                  <c:v>-3.9177886318580915</c:v>
                </c:pt>
                <c:pt idx="565">
                  <c:v>-4.9486977424865222</c:v>
                </c:pt>
                <c:pt idx="566">
                  <c:v>-5.0958110958297782</c:v>
                </c:pt>
                <c:pt idx="567">
                  <c:v>-5.0277678436298237</c:v>
                </c:pt>
                <c:pt idx="568">
                  <c:v>-5.226691288721022</c:v>
                </c:pt>
                <c:pt idx="569">
                  <c:v>-5.4237279461204917</c:v>
                </c:pt>
                <c:pt idx="570">
                  <c:v>-5.3989316952875681</c:v>
                </c:pt>
                <c:pt idx="571">
                  <c:v>-5.2778160092736197</c:v>
                </c:pt>
                <c:pt idx="572">
                  <c:v>-5.1461586796053433</c:v>
                </c:pt>
                <c:pt idx="573">
                  <c:v>-4.6723670786307787</c:v>
                </c:pt>
                <c:pt idx="574">
                  <c:v>-3.1103609720495524</c:v>
                </c:pt>
                <c:pt idx="575">
                  <c:v>-2.9419520049256755</c:v>
                </c:pt>
                <c:pt idx="576">
                  <c:v>-3.1441665247333299</c:v>
                </c:pt>
                <c:pt idx="577">
                  <c:v>-3.3845186235494702</c:v>
                </c:pt>
                <c:pt idx="578">
                  <c:v>-2.9471746960099767</c:v>
                </c:pt>
                <c:pt idx="579">
                  <c:v>-2.7430870759783477</c:v>
                </c:pt>
                <c:pt idx="580">
                  <c:v>-2.6332709007911297</c:v>
                </c:pt>
                <c:pt idx="581">
                  <c:v>-3.2231410961778937</c:v>
                </c:pt>
                <c:pt idx="582">
                  <c:v>-2.0936989562093657</c:v>
                </c:pt>
                <c:pt idx="583">
                  <c:v>-1.7948822605545973</c:v>
                </c:pt>
                <c:pt idx="584">
                  <c:v>-1.5726300351778864</c:v>
                </c:pt>
                <c:pt idx="585">
                  <c:v>-1.4676653895460987</c:v>
                </c:pt>
                <c:pt idx="586">
                  <c:v>-0.99265704822812495</c:v>
                </c:pt>
                <c:pt idx="587">
                  <c:v>-0.10159639523557473</c:v>
                </c:pt>
                <c:pt idx="588">
                  <c:v>0.91626943286593132</c:v>
                </c:pt>
                <c:pt idx="589">
                  <c:v>1.4014847009221174</c:v>
                </c:pt>
                <c:pt idx="590">
                  <c:v>1.6837158273362209</c:v>
                </c:pt>
                <c:pt idx="591">
                  <c:v>1.5818528116314212</c:v>
                </c:pt>
                <c:pt idx="592">
                  <c:v>1.8993716275695403</c:v>
                </c:pt>
                <c:pt idx="593">
                  <c:v>1.7330487197637194</c:v>
                </c:pt>
                <c:pt idx="594">
                  <c:v>2.0874776059559781</c:v>
                </c:pt>
                <c:pt idx="595">
                  <c:v>1.7327421738306583</c:v>
                </c:pt>
                <c:pt idx="596">
                  <c:v>1.121754316347662</c:v>
                </c:pt>
                <c:pt idx="597">
                  <c:v>0.76787645156826401</c:v>
                </c:pt>
                <c:pt idx="598">
                  <c:v>1.0122937698158714</c:v>
                </c:pt>
                <c:pt idx="599">
                  <c:v>0.16291339563417548</c:v>
                </c:pt>
                <c:pt idx="600">
                  <c:v>-0.29745901649747203</c:v>
                </c:pt>
                <c:pt idx="601">
                  <c:v>-1.4122597971090463</c:v>
                </c:pt>
                <c:pt idx="602">
                  <c:v>-1.905979366181634</c:v>
                </c:pt>
                <c:pt idx="603">
                  <c:v>-2.0236838013807943</c:v>
                </c:pt>
                <c:pt idx="604">
                  <c:v>-1.7094654846649848</c:v>
                </c:pt>
                <c:pt idx="605">
                  <c:v>-1.8787426857586931</c:v>
                </c:pt>
                <c:pt idx="606">
                  <c:v>-1.5233090651703094</c:v>
                </c:pt>
                <c:pt idx="607">
                  <c:v>-1.5046274647429507</c:v>
                </c:pt>
                <c:pt idx="608">
                  <c:v>-1.5043997043688304</c:v>
                </c:pt>
                <c:pt idx="609">
                  <c:v>-1.3691561413102602</c:v>
                </c:pt>
                <c:pt idx="610">
                  <c:v>-1.1816883308329449</c:v>
                </c:pt>
                <c:pt idx="611">
                  <c:v>-0.93248810171208973</c:v>
                </c:pt>
                <c:pt idx="612">
                  <c:v>-0.45281275630331458</c:v>
                </c:pt>
                <c:pt idx="613">
                  <c:v>-0.23582509859938788</c:v>
                </c:pt>
                <c:pt idx="614">
                  <c:v>4.2199112079036438E-3</c:v>
                </c:pt>
                <c:pt idx="615">
                  <c:v>0.14529158854908936</c:v>
                </c:pt>
                <c:pt idx="616">
                  <c:v>0.51663107991494017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92E1-4783-8B9E-F2D9B22D76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82683632"/>
        <c:axId val="982684720"/>
      </c:lineChart>
      <c:catAx>
        <c:axId val="982683632"/>
        <c:scaling>
          <c:orientation val="minMax"/>
        </c:scaling>
        <c:delete val="0"/>
        <c:axPos val="b"/>
        <c:numFmt formatCode="[$-816]mmmmm/yy;@" sourceLinked="0"/>
        <c:majorTickMark val="out"/>
        <c:minorTickMark val="none"/>
        <c:tickLblPos val="low"/>
        <c:spPr>
          <a:noFill/>
          <a:ln w="317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Open Sans Light"/>
                <a:ea typeface="Open Sans Light"/>
                <a:cs typeface="Open Sans Light"/>
              </a:defRPr>
            </a:pPr>
            <a:endParaRPr lang="pt-PT"/>
          </a:p>
        </c:txPr>
        <c:crossAx val="982684720"/>
        <c:crosses val="autoZero"/>
        <c:auto val="1"/>
        <c:lblAlgn val="ctr"/>
        <c:lblOffset val="100"/>
        <c:tickMarkSkip val="30"/>
        <c:noMultiLvlLbl val="1"/>
      </c:catAx>
      <c:valAx>
        <c:axId val="982684720"/>
        <c:scaling>
          <c:orientation val="minMax"/>
          <c:max val="40"/>
          <c:min val="-3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Open Sans Semibold"/>
                    <a:ea typeface="Open Sans Semibold"/>
                    <a:cs typeface="Open Sans Semibold"/>
                  </a:defRPr>
                </a:pPr>
                <a:r>
                  <a:rPr lang="pt-PT"/>
                  <a:t>Taxa de variação homóloga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0000"/>
                  </a:solidFill>
                  <a:latin typeface="Open Sans Semibold"/>
                  <a:ea typeface="Open Sans Semibold"/>
                  <a:cs typeface="Open Sans Semibold"/>
                </a:defRPr>
              </a:pPr>
              <a:endParaRPr lang="pt-PT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Open Sans Light"/>
                <a:ea typeface="Open Sans Light"/>
                <a:cs typeface="Open Sans Light"/>
              </a:defRPr>
            </a:pPr>
            <a:endParaRPr lang="pt-PT"/>
          </a:p>
        </c:txPr>
        <c:crossAx val="982683632"/>
        <c:crosses val="autoZero"/>
        <c:crossBetween val="midCat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legend>
      <c:legendPos val="b"/>
      <c:layout>
        <c:manualLayout>
          <c:xMode val="edge"/>
          <c:yMode val="edge"/>
          <c:x val="8.0773194444444446E-2"/>
          <c:y val="0.91580153952052601"/>
          <c:w val="0.86953890297611103"/>
          <c:h val="5.390106131579192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6767</xdr:colOff>
      <xdr:row>1</xdr:row>
      <xdr:rowOff>17679</xdr:rowOff>
    </xdr:from>
    <xdr:to>
      <xdr:col>6</xdr:col>
      <xdr:colOff>80850</xdr:colOff>
      <xdr:row>3</xdr:row>
      <xdr:rowOff>89222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5842" y="208179"/>
          <a:ext cx="3122083" cy="4525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52914</xdr:colOff>
      <xdr:row>0</xdr:row>
      <xdr:rowOff>38059</xdr:rowOff>
    </xdr:from>
    <xdr:to>
      <xdr:col>5</xdr:col>
      <xdr:colOff>412747</xdr:colOff>
      <xdr:row>1</xdr:row>
      <xdr:rowOff>120185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497" y="38059"/>
          <a:ext cx="3122083" cy="4525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169334</xdr:colOff>
      <xdr:row>9</xdr:row>
      <xdr:rowOff>8467</xdr:rowOff>
    </xdr:from>
    <xdr:to>
      <xdr:col>10</xdr:col>
      <xdr:colOff>3334</xdr:colOff>
      <xdr:row>33</xdr:row>
      <xdr:rowOff>84666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D5FCD381-610D-4EFA-909F-DEB547F3BA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52914</xdr:colOff>
      <xdr:row>0</xdr:row>
      <xdr:rowOff>48642</xdr:rowOff>
    </xdr:from>
    <xdr:to>
      <xdr:col>4</xdr:col>
      <xdr:colOff>477305</xdr:colOff>
      <xdr:row>1</xdr:row>
      <xdr:rowOff>194733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8FBA902B-607D-4A04-B62D-0B3A4362AE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47" y="48642"/>
          <a:ext cx="3201458" cy="5101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228600</xdr:colOff>
      <xdr:row>9</xdr:row>
      <xdr:rowOff>8467</xdr:rowOff>
    </xdr:from>
    <xdr:to>
      <xdr:col>20</xdr:col>
      <xdr:colOff>570600</xdr:colOff>
      <xdr:row>33</xdr:row>
      <xdr:rowOff>95333</xdr:rowOff>
    </xdr:to>
    <xdr:graphicFrame macro="">
      <xdr:nvGraphicFramePr>
        <xdr:cNvPr id="4" name="Chart 2">
          <a:extLst>
            <a:ext uri="{FF2B5EF4-FFF2-40B4-BE49-F238E27FC236}">
              <a16:creationId xmlns:a16="http://schemas.microsoft.com/office/drawing/2014/main" id="{594DC3C3-BD75-454A-9825-E843D77772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133350</xdr:colOff>
      <xdr:row>0</xdr:row>
      <xdr:rowOff>143975</xdr:rowOff>
    </xdr:from>
    <xdr:ext cx="5320392" cy="673916"/>
    <xdr:pic>
      <xdr:nvPicPr>
        <xdr:cNvPr id="3" name="Imagem 2">
          <a:extLst>
            <a:ext uri="{FF2B5EF4-FFF2-40B4-BE49-F238E27FC236}">
              <a16:creationId xmlns:a16="http://schemas.microsoft.com/office/drawing/2014/main" id="{030A6291-DA42-4A39-A164-2EFE1B7498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143975"/>
          <a:ext cx="5320392" cy="673916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161925</xdr:rowOff>
    </xdr:from>
    <xdr:ext cx="3535074" cy="447776"/>
    <xdr:pic>
      <xdr:nvPicPr>
        <xdr:cNvPr id="5" name="Imagem 4">
          <a:extLst>
            <a:ext uri="{FF2B5EF4-FFF2-40B4-BE49-F238E27FC236}">
              <a16:creationId xmlns:a16="http://schemas.microsoft.com/office/drawing/2014/main" id="{2293A585-CEE1-441F-AE72-17FAE4E926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93445"/>
          <a:ext cx="3535074" cy="447776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21167</xdr:colOff>
      <xdr:row>1</xdr:row>
      <xdr:rowOff>42333</xdr:rowOff>
    </xdr:from>
    <xdr:to>
      <xdr:col>11</xdr:col>
      <xdr:colOff>17198</xdr:colOff>
      <xdr:row>1</xdr:row>
      <xdr:rowOff>501490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0" y="42333"/>
          <a:ext cx="3122083" cy="4525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31748</xdr:colOff>
      <xdr:row>0</xdr:row>
      <xdr:rowOff>122727</xdr:rowOff>
    </xdr:from>
    <xdr:to>
      <xdr:col>4</xdr:col>
      <xdr:colOff>402164</xdr:colOff>
      <xdr:row>1</xdr:row>
      <xdr:rowOff>204853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6331" y="122727"/>
          <a:ext cx="3122083" cy="4525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105830</xdr:colOff>
      <xdr:row>0</xdr:row>
      <xdr:rowOff>69810</xdr:rowOff>
    </xdr:from>
    <xdr:to>
      <xdr:col>3</xdr:col>
      <xdr:colOff>143036</xdr:colOff>
      <xdr:row>1</xdr:row>
      <xdr:rowOff>173020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830" y="69810"/>
          <a:ext cx="1997240" cy="4746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7:N27"/>
  <sheetViews>
    <sheetView showGridLines="0" topLeftCell="A6" workbookViewId="0">
      <selection activeCell="E8" sqref="E8:I8"/>
    </sheetView>
  </sheetViews>
  <sheetFormatPr defaultRowHeight="14.4" x14ac:dyDescent="0.3"/>
  <cols>
    <col min="1" max="1" width="3.33203125" customWidth="1"/>
  </cols>
  <sheetData>
    <row r="7" spans="2:14" ht="18.75" customHeight="1" x14ac:dyDescent="0.45">
      <c r="B7" s="62"/>
      <c r="C7" s="63"/>
      <c r="D7" s="64"/>
      <c r="E7" s="65"/>
      <c r="F7" s="65"/>
      <c r="G7" s="66" t="s">
        <v>32</v>
      </c>
      <c r="H7" s="65"/>
      <c r="I7" s="65"/>
      <c r="J7" s="64"/>
      <c r="K7" s="63"/>
      <c r="L7" s="31"/>
    </row>
    <row r="8" spans="2:14" s="5" customFormat="1" ht="14.25" customHeight="1" x14ac:dyDescent="0.25">
      <c r="C8" s="3"/>
      <c r="D8" s="3"/>
      <c r="E8" s="501">
        <f ca="1">+TODAY()</f>
        <v>44455</v>
      </c>
      <c r="F8" s="501"/>
      <c r="G8" s="501"/>
      <c r="H8" s="501"/>
      <c r="I8" s="501"/>
      <c r="J8" s="3"/>
      <c r="K8" s="4"/>
    </row>
    <row r="9" spans="2:14" ht="20.25" customHeight="1" x14ac:dyDescent="0.35">
      <c r="B9" s="68" t="s">
        <v>102</v>
      </c>
      <c r="C9" s="31"/>
      <c r="D9" s="31"/>
      <c r="E9" s="31"/>
      <c r="F9" s="31"/>
    </row>
    <row r="10" spans="2:14" s="28" customFormat="1" ht="6.75" customHeight="1" x14ac:dyDescent="0.35">
      <c r="B10" s="68"/>
      <c r="C10" s="31"/>
      <c r="D10" s="31"/>
      <c r="E10" s="31"/>
      <c r="F10" s="31"/>
    </row>
    <row r="11" spans="2:14" s="28" customFormat="1" ht="15.6" x14ac:dyDescent="0.3">
      <c r="B11" s="67" t="s">
        <v>105</v>
      </c>
      <c r="C11" s="67"/>
      <c r="D11" s="60"/>
      <c r="E11" s="31"/>
      <c r="F11" s="60"/>
      <c r="G11" s="7"/>
      <c r="H11" s="7"/>
      <c r="I11" s="7"/>
      <c r="J11" s="7"/>
      <c r="K11" s="7"/>
      <c r="L11" s="7"/>
      <c r="M11" s="7"/>
      <c r="N11" s="6"/>
    </row>
    <row r="12" spans="2:14" ht="15.6" x14ac:dyDescent="0.3">
      <c r="B12" s="86" t="s">
        <v>26</v>
      </c>
      <c r="C12" s="31"/>
      <c r="D12" s="60"/>
      <c r="E12" s="31"/>
      <c r="F12" s="60"/>
      <c r="G12" s="7"/>
      <c r="H12" s="7"/>
      <c r="I12" s="7"/>
      <c r="J12" s="7"/>
      <c r="K12" s="7"/>
      <c r="L12" s="7"/>
      <c r="M12" s="7"/>
      <c r="N12" s="6"/>
    </row>
    <row r="13" spans="2:14" ht="15.6" x14ac:dyDescent="0.3">
      <c r="B13" s="87" t="s">
        <v>0</v>
      </c>
      <c r="C13" s="29"/>
      <c r="D13" s="61"/>
      <c r="E13" s="61"/>
      <c r="F13" s="61"/>
      <c r="G13" s="9"/>
      <c r="H13" s="9"/>
      <c r="I13" s="9"/>
      <c r="J13" s="9"/>
      <c r="K13" s="9"/>
      <c r="L13" s="9"/>
      <c r="M13" s="9"/>
      <c r="N13" s="8"/>
    </row>
    <row r="14" spans="2:14" ht="15.6" x14ac:dyDescent="0.3">
      <c r="B14" s="87" t="s">
        <v>1</v>
      </c>
      <c r="C14" s="29"/>
      <c r="D14" s="60"/>
      <c r="E14" s="31"/>
      <c r="F14" s="60"/>
      <c r="G14" s="7"/>
      <c r="H14" s="7"/>
      <c r="I14" s="7"/>
      <c r="J14" s="7"/>
      <c r="K14" s="7"/>
      <c r="L14" s="7"/>
      <c r="M14" s="7"/>
      <c r="N14" s="6"/>
    </row>
    <row r="15" spans="2:14" ht="15.6" x14ac:dyDescent="0.3">
      <c r="B15" s="86" t="s">
        <v>27</v>
      </c>
      <c r="C15" s="60"/>
      <c r="D15" s="60"/>
      <c r="E15" s="31"/>
      <c r="F15" s="60"/>
      <c r="G15" s="7"/>
      <c r="H15" s="7"/>
      <c r="I15" s="7"/>
      <c r="J15" s="7"/>
      <c r="K15" s="7"/>
      <c r="L15" s="7"/>
      <c r="M15" s="7"/>
      <c r="N15" s="6"/>
    </row>
    <row r="16" spans="2:14" ht="15.6" x14ac:dyDescent="0.3">
      <c r="B16" s="87" t="s">
        <v>19</v>
      </c>
      <c r="C16" s="60"/>
      <c r="D16" s="60"/>
      <c r="E16" s="31"/>
      <c r="F16" s="60"/>
      <c r="G16" s="7"/>
      <c r="H16" s="7"/>
      <c r="I16" s="7"/>
      <c r="J16" s="7"/>
      <c r="K16" s="7"/>
      <c r="L16" s="7"/>
      <c r="M16" s="7"/>
      <c r="N16" s="6"/>
    </row>
    <row r="17" spans="2:9" ht="15.6" x14ac:dyDescent="0.3">
      <c r="B17" s="87" t="s">
        <v>20</v>
      </c>
      <c r="C17" s="31"/>
      <c r="D17" s="31"/>
      <c r="E17" s="31"/>
      <c r="F17" s="31"/>
      <c r="I17" s="7"/>
    </row>
    <row r="18" spans="2:9" ht="15.6" x14ac:dyDescent="0.3">
      <c r="B18" s="87" t="s">
        <v>21</v>
      </c>
      <c r="C18" s="31"/>
      <c r="D18" s="31"/>
      <c r="E18" s="31"/>
      <c r="F18" s="31"/>
      <c r="I18" s="7"/>
    </row>
    <row r="19" spans="2:9" s="28" customFormat="1" ht="15.6" x14ac:dyDescent="0.3">
      <c r="B19" s="86" t="s">
        <v>106</v>
      </c>
      <c r="C19" s="31"/>
      <c r="D19" s="31"/>
      <c r="E19" s="31"/>
      <c r="F19" s="31"/>
      <c r="I19" s="7"/>
    </row>
    <row r="20" spans="2:9" s="28" customFormat="1" ht="15.6" x14ac:dyDescent="0.3">
      <c r="B20" s="67" t="s">
        <v>117</v>
      </c>
      <c r="C20" s="31"/>
      <c r="D20" s="31"/>
      <c r="E20" s="31"/>
      <c r="F20" s="31"/>
      <c r="I20" s="7"/>
    </row>
    <row r="21" spans="2:9" s="28" customFormat="1" ht="15.6" x14ac:dyDescent="0.3">
      <c r="B21" s="86" t="s">
        <v>5</v>
      </c>
      <c r="C21" s="31"/>
      <c r="D21" s="31"/>
      <c r="E21" s="31"/>
      <c r="F21" s="31"/>
      <c r="I21" s="7"/>
    </row>
    <row r="22" spans="2:9" s="28" customFormat="1" ht="15.6" x14ac:dyDescent="0.3">
      <c r="B22" s="113" t="s">
        <v>101</v>
      </c>
      <c r="C22" s="113"/>
      <c r="D22" s="113"/>
      <c r="E22" s="31"/>
      <c r="F22" s="31"/>
      <c r="I22" s="7"/>
    </row>
    <row r="23" spans="2:9" s="108" customFormat="1" ht="15.6" x14ac:dyDescent="0.3">
      <c r="B23" s="86" t="s">
        <v>157</v>
      </c>
      <c r="C23" s="112"/>
      <c r="D23" s="112"/>
      <c r="E23" s="112"/>
      <c r="F23" s="112"/>
      <c r="G23" s="112"/>
      <c r="I23" s="109"/>
    </row>
    <row r="24" spans="2:9" s="28" customFormat="1" ht="15.6" x14ac:dyDescent="0.3">
      <c r="B24" s="67" t="s">
        <v>83</v>
      </c>
      <c r="C24" s="31"/>
      <c r="D24" s="31"/>
      <c r="E24" s="31"/>
      <c r="F24" s="31"/>
      <c r="I24" s="7"/>
    </row>
    <row r="25" spans="2:9" ht="15.6" x14ac:dyDescent="0.3">
      <c r="B25" s="67" t="s">
        <v>28</v>
      </c>
      <c r="C25" s="31"/>
      <c r="D25" s="31"/>
      <c r="E25" s="31"/>
      <c r="F25" s="31"/>
      <c r="I25" s="7"/>
    </row>
    <row r="26" spans="2:9" x14ac:dyDescent="0.3">
      <c r="C26" s="31"/>
      <c r="D26" s="31"/>
      <c r="E26" s="31"/>
      <c r="F26" s="31"/>
    </row>
    <row r="27" spans="2:9" x14ac:dyDescent="0.3">
      <c r="B27" s="16"/>
    </row>
  </sheetData>
  <mergeCells count="1">
    <mergeCell ref="E8:I8"/>
  </mergeCells>
  <hyperlinks>
    <hyperlink ref="B12" location="'Indicadores Diários'!C4" display="Indicadores do Mercado de Trabalho" xr:uid="{00000000-0004-0000-0000-000000000000}"/>
    <hyperlink ref="B15" location="'Indicadores Diários'!A1" display="Indicadores de Transporte" xr:uid="{00000000-0004-0000-0000-000001000000}"/>
    <hyperlink ref="B21" location="'Indicadores Semanais'!A1" display="Indicadores de Comunicação" xr:uid="{00000000-0004-0000-0000-000002000000}"/>
    <hyperlink ref="B25" location="Previsões!A1" display="Previsões para a Economia Portuguesa" xr:uid="{00000000-0004-0000-0000-000003000000}"/>
    <hyperlink ref="B24" location="'Indicadores Mensais'!A1" display="Síntese de Indicadores económicos mensais" xr:uid="{00000000-0004-0000-0000-000004000000}"/>
    <hyperlink ref="B11" location="'Indicadores Diários'!A1" display="Indicadores Diários" xr:uid="{00000000-0004-0000-0000-000005000000}"/>
    <hyperlink ref="B19" location="'Indicadores Diários'!A1" display="Indicadores de Transporte" xr:uid="{00000000-0004-0000-0000-000006000000}"/>
    <hyperlink ref="B20" location="'Indicadores Diários'!A1" display="Indicadores Diários" xr:uid="{00000000-0004-0000-0000-000007000000}"/>
    <hyperlink ref="B23:G23" location="'Indicadores Semanais'!B50" display="Dados de pagamentos através da Rede de Multibancos" xr:uid="{00000000-0004-0000-0000-000008000000}"/>
    <hyperlink ref="B22:D22" location="'Indicadores Semanais'!B17" display="Inquérito Empresas - INE" xr:uid="{00000000-0004-0000-0000-000009000000}"/>
  </hyperlinks>
  <pageMargins left="0.7" right="0.7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H649"/>
  <sheetViews>
    <sheetView showGridLines="0" tabSelected="1" zoomScale="90" zoomScaleNormal="90" workbookViewId="0">
      <pane ySplit="99" topLeftCell="A615" activePane="bottomLeft" state="frozen"/>
      <selection pane="bottomLeft" activeCell="B633" sqref="B633"/>
    </sheetView>
  </sheetViews>
  <sheetFormatPr defaultColWidth="9.109375" defaultRowHeight="14.4" x14ac:dyDescent="0.3"/>
  <cols>
    <col min="1" max="1" width="4" style="28" customWidth="1"/>
    <col min="2" max="2" width="13.6640625" style="28" customWidth="1"/>
    <col min="3" max="3" width="12.6640625" style="28" customWidth="1"/>
    <col min="4" max="4" width="12" style="28" hidden="1" customWidth="1"/>
    <col min="5" max="5" width="15" style="28" customWidth="1"/>
    <col min="6" max="6" width="15" style="365" customWidth="1"/>
    <col min="7" max="7" width="1" style="28" customWidth="1"/>
    <col min="8" max="10" width="12" style="28" customWidth="1"/>
    <col min="11" max="11" width="12" style="28" hidden="1" customWidth="1"/>
    <col min="12" max="12" width="12" style="28" customWidth="1"/>
    <col min="13" max="13" width="12" style="28" hidden="1" customWidth="1"/>
    <col min="14" max="14" width="11.6640625" style="28" customWidth="1"/>
    <col min="15" max="15" width="12" style="28" hidden="1" customWidth="1"/>
    <col min="16" max="16" width="1" style="28" customWidth="1"/>
    <col min="17" max="17" width="12.33203125" style="28" customWidth="1"/>
    <col min="18" max="18" width="12.33203125" style="28" hidden="1" customWidth="1"/>
    <col min="19" max="19" width="12.33203125" style="28" customWidth="1"/>
    <col min="20" max="20" width="12.33203125" style="28" hidden="1" customWidth="1"/>
    <col min="21" max="21" width="10.44140625" style="28" customWidth="1"/>
    <col min="22" max="22" width="12.33203125" style="28" customWidth="1"/>
    <col min="23" max="23" width="12.33203125" style="28" hidden="1" customWidth="1"/>
    <col min="24" max="24" width="12.33203125" style="28" customWidth="1"/>
    <col min="25" max="25" width="12.33203125" style="28" hidden="1" customWidth="1"/>
    <col min="26" max="26" width="10.44140625" style="28" customWidth="1"/>
    <col min="27" max="27" width="1.33203125" style="28" customWidth="1"/>
    <col min="28" max="28" width="10.44140625" style="28" customWidth="1"/>
    <col min="29" max="29" width="14.44140625" style="28" customWidth="1"/>
    <col min="30" max="30" width="10.44140625" style="28" customWidth="1"/>
    <col min="31" max="31" width="12.44140625" style="28" customWidth="1"/>
    <col min="32" max="33" width="10.44140625" style="28" customWidth="1"/>
    <col min="34" max="16384" width="9.109375" style="28"/>
  </cols>
  <sheetData>
    <row r="1" spans="1:33" ht="29.25" customHeight="1" x14ac:dyDescent="0.3"/>
    <row r="2" spans="1:33" ht="16.5" customHeight="1" x14ac:dyDescent="0.35">
      <c r="B2" s="502" t="s">
        <v>81</v>
      </c>
      <c r="C2" s="502"/>
      <c r="D2" s="502"/>
      <c r="E2" s="502"/>
      <c r="F2" s="502"/>
      <c r="G2" s="502"/>
      <c r="H2" s="502"/>
      <c r="I2" s="502"/>
      <c r="J2" s="502"/>
      <c r="K2" s="502"/>
      <c r="L2" s="502"/>
      <c r="M2" s="502"/>
      <c r="N2" s="502"/>
      <c r="O2" s="502"/>
      <c r="P2" s="502"/>
      <c r="Q2" s="502"/>
      <c r="R2" s="502"/>
      <c r="S2" s="502"/>
      <c r="T2" s="502"/>
      <c r="U2" s="502"/>
      <c r="V2" s="502"/>
      <c r="W2" s="502"/>
      <c r="X2" s="502"/>
      <c r="Y2" s="502"/>
      <c r="Z2" s="502"/>
      <c r="AA2" s="502"/>
      <c r="AB2" s="502"/>
      <c r="AC2" s="502"/>
      <c r="AD2" s="502"/>
      <c r="AE2" s="502"/>
      <c r="AF2" s="502"/>
      <c r="AG2" s="502"/>
    </row>
    <row r="3" spans="1:33" ht="4.5" customHeight="1" x14ac:dyDescent="0.3">
      <c r="A3" s="28" t="s">
        <v>84</v>
      </c>
    </row>
    <row r="4" spans="1:33" ht="14.25" customHeight="1" x14ac:dyDescent="0.3">
      <c r="C4" s="515" t="s">
        <v>93</v>
      </c>
      <c r="D4" s="509"/>
      <c r="E4" s="509"/>
      <c r="F4" s="509"/>
      <c r="G4" s="140"/>
      <c r="H4" s="503" t="s">
        <v>94</v>
      </c>
      <c r="I4" s="504"/>
      <c r="J4" s="504"/>
      <c r="K4" s="504"/>
      <c r="L4" s="504"/>
      <c r="M4" s="504"/>
      <c r="N4" s="504"/>
      <c r="O4" s="517"/>
      <c r="P4" s="140"/>
      <c r="Q4" s="503" t="s">
        <v>320</v>
      </c>
      <c r="R4" s="504"/>
      <c r="S4" s="504"/>
      <c r="T4" s="504"/>
      <c r="U4" s="504"/>
      <c r="V4" s="504"/>
      <c r="W4" s="504"/>
      <c r="X4" s="504"/>
      <c r="Y4" s="504"/>
      <c r="Z4" s="504"/>
      <c r="AA4" s="140"/>
      <c r="AB4" s="509" t="s">
        <v>124</v>
      </c>
      <c r="AC4" s="509"/>
      <c r="AD4" s="509"/>
      <c r="AE4" s="509"/>
      <c r="AF4" s="509"/>
      <c r="AG4" s="509"/>
    </row>
    <row r="5" spans="1:33" s="1" customFormat="1" ht="2.25" customHeight="1" x14ac:dyDescent="0.3">
      <c r="C5" s="39"/>
      <c r="D5" s="39"/>
      <c r="E5" s="39"/>
      <c r="F5" s="39"/>
      <c r="G5" s="28"/>
      <c r="H5" s="40"/>
      <c r="I5" s="41"/>
      <c r="J5" s="41"/>
      <c r="K5" s="41"/>
      <c r="L5" s="41"/>
      <c r="M5" s="41"/>
      <c r="N5" s="41"/>
      <c r="O5" s="55"/>
    </row>
    <row r="6" spans="1:33" ht="17.25" customHeight="1" x14ac:dyDescent="0.3">
      <c r="C6" s="514" t="s">
        <v>0</v>
      </c>
      <c r="D6" s="514"/>
      <c r="E6" s="123" t="s">
        <v>245</v>
      </c>
      <c r="F6" s="376" t="s">
        <v>245</v>
      </c>
      <c r="G6" s="31"/>
      <c r="H6" s="123" t="s">
        <v>23</v>
      </c>
      <c r="I6" s="123" t="s">
        <v>24</v>
      </c>
      <c r="J6" s="518" t="s">
        <v>95</v>
      </c>
      <c r="K6" s="519"/>
      <c r="L6" s="519"/>
      <c r="M6" s="519"/>
      <c r="N6" s="519"/>
      <c r="O6" s="520"/>
      <c r="P6" s="31"/>
      <c r="Q6" s="505" t="s">
        <v>159</v>
      </c>
      <c r="R6" s="506"/>
      <c r="S6" s="506"/>
      <c r="T6" s="506"/>
      <c r="U6" s="507"/>
      <c r="V6" s="505" t="s">
        <v>160</v>
      </c>
      <c r="W6" s="506"/>
      <c r="X6" s="506"/>
      <c r="Y6" s="506"/>
      <c r="Z6" s="507"/>
      <c r="AA6" s="31"/>
      <c r="AB6" s="510" t="s">
        <v>150</v>
      </c>
      <c r="AC6" s="510" t="s">
        <v>155</v>
      </c>
      <c r="AD6" s="512" t="s">
        <v>151</v>
      </c>
      <c r="AE6" s="510" t="s">
        <v>152</v>
      </c>
      <c r="AF6" s="510" t="s">
        <v>153</v>
      </c>
      <c r="AG6" s="512" t="s">
        <v>154</v>
      </c>
    </row>
    <row r="7" spans="1:33" ht="17.25" customHeight="1" x14ac:dyDescent="0.3">
      <c r="C7" s="514" t="s">
        <v>287</v>
      </c>
      <c r="D7" s="514"/>
      <c r="E7" s="123" t="s">
        <v>2</v>
      </c>
      <c r="F7" s="376" t="s">
        <v>286</v>
      </c>
      <c r="G7" s="31"/>
      <c r="H7" s="123" t="s">
        <v>22</v>
      </c>
      <c r="I7" s="123" t="s">
        <v>3</v>
      </c>
      <c r="J7" s="123" t="s">
        <v>30</v>
      </c>
      <c r="K7" s="123"/>
      <c r="L7" s="123" t="s">
        <v>31</v>
      </c>
      <c r="M7" s="123"/>
      <c r="N7" s="123" t="s">
        <v>29</v>
      </c>
      <c r="O7" s="123"/>
      <c r="P7" s="31"/>
      <c r="Q7" s="123" t="s">
        <v>30</v>
      </c>
      <c r="R7" s="123"/>
      <c r="S7" s="123" t="s">
        <v>31</v>
      </c>
      <c r="T7" s="123"/>
      <c r="U7" s="123" t="s">
        <v>29</v>
      </c>
      <c r="V7" s="123" t="s">
        <v>30</v>
      </c>
      <c r="W7" s="123"/>
      <c r="X7" s="123" t="s">
        <v>31</v>
      </c>
      <c r="Y7" s="123"/>
      <c r="Z7" s="123" t="s">
        <v>29</v>
      </c>
      <c r="AA7" s="31"/>
      <c r="AB7" s="511"/>
      <c r="AC7" s="511"/>
      <c r="AD7" s="513"/>
      <c r="AE7" s="511"/>
      <c r="AF7" s="511"/>
      <c r="AG7" s="513"/>
    </row>
    <row r="8" spans="1:33" hidden="1" x14ac:dyDescent="0.3">
      <c r="B8" s="12">
        <v>43831</v>
      </c>
      <c r="J8" s="10">
        <v>869</v>
      </c>
      <c r="K8" s="10"/>
      <c r="L8" s="10">
        <v>4</v>
      </c>
      <c r="M8" s="10"/>
      <c r="N8" s="13">
        <f>J8+L8</f>
        <v>873</v>
      </c>
      <c r="O8" s="13"/>
    </row>
    <row r="9" spans="1:33" hidden="1" x14ac:dyDescent="0.3">
      <c r="B9" s="12">
        <v>43832</v>
      </c>
      <c r="J9" s="10">
        <v>1482</v>
      </c>
      <c r="K9" s="10"/>
      <c r="L9" s="10">
        <v>62</v>
      </c>
      <c r="M9" s="10"/>
      <c r="N9" s="13">
        <f>J9+L9</f>
        <v>1544</v>
      </c>
      <c r="O9" s="13"/>
    </row>
    <row r="10" spans="1:33" hidden="1" x14ac:dyDescent="0.3">
      <c r="B10" s="12">
        <v>43833</v>
      </c>
      <c r="J10" s="10">
        <v>1496</v>
      </c>
      <c r="K10" s="10"/>
      <c r="L10" s="10">
        <v>97</v>
      </c>
      <c r="M10" s="10"/>
      <c r="N10" s="13">
        <f t="shared" ref="N10:N67" si="0">J10+L10</f>
        <v>1593</v>
      </c>
      <c r="O10" s="13"/>
    </row>
    <row r="11" spans="1:33" hidden="1" x14ac:dyDescent="0.3">
      <c r="B11" s="12">
        <v>43834</v>
      </c>
      <c r="J11" s="10">
        <v>930</v>
      </c>
      <c r="K11" s="10"/>
      <c r="L11" s="10">
        <v>54</v>
      </c>
      <c r="M11" s="10"/>
      <c r="N11" s="13">
        <f t="shared" si="0"/>
        <v>984</v>
      </c>
      <c r="O11" s="13"/>
    </row>
    <row r="12" spans="1:33" hidden="1" x14ac:dyDescent="0.3">
      <c r="B12" s="12">
        <v>43835</v>
      </c>
      <c r="J12" s="10">
        <v>904</v>
      </c>
      <c r="K12" s="10"/>
      <c r="L12" s="10">
        <v>38</v>
      </c>
      <c r="M12" s="10"/>
      <c r="N12" s="13">
        <f t="shared" si="0"/>
        <v>942</v>
      </c>
      <c r="O12" s="13"/>
    </row>
    <row r="13" spans="1:33" hidden="1" x14ac:dyDescent="0.3">
      <c r="B13" s="12">
        <v>43836</v>
      </c>
      <c r="J13" s="10">
        <v>1486</v>
      </c>
      <c r="K13" s="10"/>
      <c r="L13" s="10">
        <v>82</v>
      </c>
      <c r="M13" s="10"/>
      <c r="N13" s="13">
        <f t="shared" si="0"/>
        <v>1568</v>
      </c>
      <c r="O13" s="13"/>
    </row>
    <row r="14" spans="1:33" hidden="1" x14ac:dyDescent="0.3">
      <c r="B14" s="12">
        <v>43837</v>
      </c>
      <c r="J14" s="10">
        <v>1494</v>
      </c>
      <c r="K14" s="10"/>
      <c r="L14" s="10">
        <v>98</v>
      </c>
      <c r="M14" s="10"/>
      <c r="N14" s="13">
        <f t="shared" si="0"/>
        <v>1592</v>
      </c>
      <c r="O14" s="13"/>
    </row>
    <row r="15" spans="1:33" hidden="1" x14ac:dyDescent="0.3">
      <c r="B15" s="12">
        <v>43838</v>
      </c>
      <c r="J15" s="10">
        <v>1499</v>
      </c>
      <c r="K15" s="10"/>
      <c r="L15" s="10">
        <v>103</v>
      </c>
      <c r="M15" s="10"/>
      <c r="N15" s="13">
        <f t="shared" si="0"/>
        <v>1602</v>
      </c>
      <c r="O15" s="13"/>
    </row>
    <row r="16" spans="1:33" hidden="1" x14ac:dyDescent="0.3">
      <c r="B16" s="12">
        <v>43839</v>
      </c>
      <c r="J16" s="10">
        <v>1493</v>
      </c>
      <c r="K16" s="10"/>
      <c r="L16" s="10">
        <v>96</v>
      </c>
      <c r="M16" s="10"/>
      <c r="N16" s="13">
        <f t="shared" si="0"/>
        <v>1589</v>
      </c>
      <c r="O16" s="13"/>
    </row>
    <row r="17" spans="2:15" hidden="1" x14ac:dyDescent="0.3">
      <c r="B17" s="12">
        <v>43840</v>
      </c>
      <c r="J17" s="10">
        <v>1499</v>
      </c>
      <c r="K17" s="10"/>
      <c r="L17" s="10">
        <v>107</v>
      </c>
      <c r="M17" s="10"/>
      <c r="N17" s="13">
        <f t="shared" si="0"/>
        <v>1606</v>
      </c>
      <c r="O17" s="13"/>
    </row>
    <row r="18" spans="2:15" hidden="1" x14ac:dyDescent="0.3">
      <c r="B18" s="12">
        <v>43841</v>
      </c>
      <c r="J18" s="10">
        <v>924</v>
      </c>
      <c r="K18" s="10"/>
      <c r="L18" s="10">
        <v>46</v>
      </c>
      <c r="M18" s="10"/>
      <c r="N18" s="13">
        <f t="shared" si="0"/>
        <v>970</v>
      </c>
      <c r="O18" s="13"/>
    </row>
    <row r="19" spans="2:15" hidden="1" x14ac:dyDescent="0.3">
      <c r="B19" s="12">
        <v>43842</v>
      </c>
      <c r="J19" s="26">
        <v>900</v>
      </c>
      <c r="K19" s="10"/>
      <c r="L19" s="26">
        <v>36</v>
      </c>
      <c r="M19" s="10"/>
      <c r="N19" s="13">
        <f t="shared" si="0"/>
        <v>936</v>
      </c>
      <c r="O19" s="13"/>
    </row>
    <row r="20" spans="2:15" hidden="1" x14ac:dyDescent="0.3">
      <c r="B20" s="12">
        <v>43843</v>
      </c>
      <c r="J20" s="26">
        <v>1484</v>
      </c>
      <c r="K20" s="10"/>
      <c r="L20" s="26">
        <v>101</v>
      </c>
      <c r="M20" s="10"/>
      <c r="N20" s="13">
        <f t="shared" si="0"/>
        <v>1585</v>
      </c>
      <c r="O20" s="13"/>
    </row>
    <row r="21" spans="2:15" hidden="1" x14ac:dyDescent="0.3">
      <c r="B21" s="12">
        <v>43844</v>
      </c>
      <c r="J21" s="26">
        <v>1489</v>
      </c>
      <c r="K21" s="10"/>
      <c r="L21" s="26">
        <v>110</v>
      </c>
      <c r="M21" s="10"/>
      <c r="N21" s="13">
        <f t="shared" si="0"/>
        <v>1599</v>
      </c>
      <c r="O21" s="13"/>
    </row>
    <row r="22" spans="2:15" hidden="1" x14ac:dyDescent="0.3">
      <c r="B22" s="12">
        <v>43845</v>
      </c>
      <c r="J22" s="26">
        <v>1490</v>
      </c>
      <c r="K22" s="10"/>
      <c r="L22" s="26">
        <v>119</v>
      </c>
      <c r="M22" s="10"/>
      <c r="N22" s="13">
        <f t="shared" si="0"/>
        <v>1609</v>
      </c>
      <c r="O22" s="13"/>
    </row>
    <row r="23" spans="2:15" hidden="1" x14ac:dyDescent="0.3">
      <c r="B23" s="12">
        <v>43846</v>
      </c>
      <c r="J23" s="26">
        <v>1489</v>
      </c>
      <c r="K23" s="10"/>
      <c r="L23" s="26">
        <v>104</v>
      </c>
      <c r="M23" s="10"/>
      <c r="N23" s="13">
        <f t="shared" si="0"/>
        <v>1593</v>
      </c>
      <c r="O23" s="13"/>
    </row>
    <row r="24" spans="2:15" ht="15.75" hidden="1" customHeight="1" x14ac:dyDescent="0.3">
      <c r="B24" s="12">
        <v>43847</v>
      </c>
      <c r="J24" s="26">
        <v>1493</v>
      </c>
      <c r="K24" s="10"/>
      <c r="L24" s="26">
        <v>111</v>
      </c>
      <c r="M24" s="10"/>
      <c r="N24" s="13">
        <f t="shared" si="0"/>
        <v>1604</v>
      </c>
      <c r="O24" s="13"/>
    </row>
    <row r="25" spans="2:15" hidden="1" x14ac:dyDescent="0.3">
      <c r="B25" s="12">
        <v>43848</v>
      </c>
      <c r="J25" s="26">
        <v>917</v>
      </c>
      <c r="K25" s="10"/>
      <c r="L25" s="26">
        <v>54</v>
      </c>
      <c r="M25" s="10"/>
      <c r="N25" s="13">
        <f t="shared" si="0"/>
        <v>971</v>
      </c>
      <c r="O25" s="13"/>
    </row>
    <row r="26" spans="2:15" hidden="1" x14ac:dyDescent="0.3">
      <c r="B26" s="12">
        <v>43849</v>
      </c>
      <c r="J26" s="10">
        <v>894</v>
      </c>
      <c r="K26" s="10"/>
      <c r="L26" s="10">
        <v>31</v>
      </c>
      <c r="M26" s="10"/>
      <c r="N26" s="13">
        <f t="shared" si="0"/>
        <v>925</v>
      </c>
      <c r="O26" s="13"/>
    </row>
    <row r="27" spans="2:15" hidden="1" x14ac:dyDescent="0.3">
      <c r="B27" s="12">
        <v>43850</v>
      </c>
      <c r="J27" s="10">
        <v>1485</v>
      </c>
      <c r="K27" s="10"/>
      <c r="L27" s="10">
        <v>95</v>
      </c>
      <c r="M27" s="10"/>
      <c r="N27" s="13">
        <f t="shared" si="0"/>
        <v>1580</v>
      </c>
      <c r="O27" s="13"/>
    </row>
    <row r="28" spans="2:15" hidden="1" x14ac:dyDescent="0.3">
      <c r="B28" s="12">
        <v>43851</v>
      </c>
      <c r="J28" s="10">
        <v>1485</v>
      </c>
      <c r="K28" s="10"/>
      <c r="L28" s="10">
        <v>113</v>
      </c>
      <c r="M28" s="10"/>
      <c r="N28" s="13">
        <f t="shared" si="0"/>
        <v>1598</v>
      </c>
      <c r="O28" s="13"/>
    </row>
    <row r="29" spans="2:15" hidden="1" x14ac:dyDescent="0.3">
      <c r="B29" s="12">
        <v>43852</v>
      </c>
      <c r="J29" s="10">
        <v>1482</v>
      </c>
      <c r="K29" s="10"/>
      <c r="L29" s="10">
        <v>119</v>
      </c>
      <c r="M29" s="10"/>
      <c r="N29" s="13">
        <f t="shared" si="0"/>
        <v>1601</v>
      </c>
      <c r="O29" s="13"/>
    </row>
    <row r="30" spans="2:15" hidden="1" x14ac:dyDescent="0.3">
      <c r="B30" s="12">
        <v>43853</v>
      </c>
      <c r="J30" s="10">
        <v>1489</v>
      </c>
      <c r="K30" s="10"/>
      <c r="L30" s="10">
        <v>94</v>
      </c>
      <c r="M30" s="10"/>
      <c r="N30" s="13">
        <f t="shared" si="0"/>
        <v>1583</v>
      </c>
      <c r="O30" s="13"/>
    </row>
    <row r="31" spans="2:15" hidden="1" x14ac:dyDescent="0.3">
      <c r="B31" s="12">
        <v>43854</v>
      </c>
      <c r="J31" s="10">
        <v>1493</v>
      </c>
      <c r="K31" s="10"/>
      <c r="L31" s="10">
        <v>103</v>
      </c>
      <c r="M31" s="10"/>
      <c r="N31" s="13">
        <f t="shared" si="0"/>
        <v>1596</v>
      </c>
      <c r="O31" s="13"/>
    </row>
    <row r="32" spans="2:15" hidden="1" x14ac:dyDescent="0.3">
      <c r="B32" s="12">
        <v>43855</v>
      </c>
      <c r="J32" s="10">
        <v>915</v>
      </c>
      <c r="K32" s="10"/>
      <c r="L32" s="10">
        <v>50</v>
      </c>
      <c r="M32" s="10"/>
      <c r="N32" s="13">
        <f t="shared" si="0"/>
        <v>965</v>
      </c>
      <c r="O32" s="13"/>
    </row>
    <row r="33" spans="2:15" hidden="1" x14ac:dyDescent="0.3">
      <c r="B33" s="12">
        <v>43856</v>
      </c>
      <c r="J33" s="10">
        <v>895</v>
      </c>
      <c r="K33" s="10"/>
      <c r="L33" s="10">
        <v>27</v>
      </c>
      <c r="M33" s="10"/>
      <c r="N33" s="13">
        <f t="shared" si="0"/>
        <v>922</v>
      </c>
      <c r="O33" s="13"/>
    </row>
    <row r="34" spans="2:15" hidden="1" x14ac:dyDescent="0.3">
      <c r="B34" s="12">
        <v>43857</v>
      </c>
      <c r="J34" s="10">
        <v>1481</v>
      </c>
      <c r="K34" s="10"/>
      <c r="L34" s="10">
        <v>99</v>
      </c>
      <c r="M34" s="10"/>
      <c r="N34" s="13">
        <f t="shared" si="0"/>
        <v>1580</v>
      </c>
      <c r="O34" s="13"/>
    </row>
    <row r="35" spans="2:15" hidden="1" x14ac:dyDescent="0.3">
      <c r="B35" s="12">
        <v>43858</v>
      </c>
      <c r="J35" s="10">
        <v>1461</v>
      </c>
      <c r="K35" s="10"/>
      <c r="L35" s="10">
        <v>107</v>
      </c>
      <c r="M35" s="10"/>
      <c r="N35" s="13">
        <f t="shared" si="0"/>
        <v>1568</v>
      </c>
      <c r="O35" s="13"/>
    </row>
    <row r="36" spans="2:15" hidden="1" x14ac:dyDescent="0.3">
      <c r="B36" s="12">
        <v>43859</v>
      </c>
      <c r="J36" s="10">
        <v>1486</v>
      </c>
      <c r="K36" s="10"/>
      <c r="L36" s="10">
        <v>123</v>
      </c>
      <c r="M36" s="10"/>
      <c r="N36" s="13">
        <f t="shared" si="0"/>
        <v>1609</v>
      </c>
      <c r="O36" s="13"/>
    </row>
    <row r="37" spans="2:15" hidden="1" x14ac:dyDescent="0.3">
      <c r="B37" s="12">
        <v>43860</v>
      </c>
      <c r="J37" s="10">
        <v>1484</v>
      </c>
      <c r="K37" s="10"/>
      <c r="L37" s="10">
        <v>103</v>
      </c>
      <c r="M37" s="10"/>
      <c r="N37" s="13">
        <f t="shared" si="0"/>
        <v>1587</v>
      </c>
      <c r="O37" s="13"/>
    </row>
    <row r="38" spans="2:15" hidden="1" x14ac:dyDescent="0.3">
      <c r="B38" s="12">
        <v>43861</v>
      </c>
      <c r="J38" s="10">
        <v>1487</v>
      </c>
      <c r="K38" s="10"/>
      <c r="L38" s="10">
        <v>109</v>
      </c>
      <c r="M38" s="10"/>
      <c r="N38" s="13">
        <f t="shared" si="0"/>
        <v>1596</v>
      </c>
      <c r="O38" s="13"/>
    </row>
    <row r="39" spans="2:15" hidden="1" x14ac:dyDescent="0.3">
      <c r="B39" s="12">
        <v>43862</v>
      </c>
      <c r="J39" s="10">
        <v>915</v>
      </c>
      <c r="K39" s="10"/>
      <c r="L39" s="10">
        <v>54</v>
      </c>
      <c r="M39" s="10"/>
      <c r="N39" s="13">
        <f t="shared" si="0"/>
        <v>969</v>
      </c>
      <c r="O39" s="13"/>
    </row>
    <row r="40" spans="2:15" hidden="1" x14ac:dyDescent="0.3">
      <c r="B40" s="12">
        <v>43863</v>
      </c>
      <c r="J40" s="10">
        <v>894</v>
      </c>
      <c r="K40" s="10"/>
      <c r="L40" s="10">
        <v>33</v>
      </c>
      <c r="M40" s="10"/>
      <c r="N40" s="13">
        <f t="shared" si="0"/>
        <v>927</v>
      </c>
      <c r="O40" s="13"/>
    </row>
    <row r="41" spans="2:15" hidden="1" x14ac:dyDescent="0.3">
      <c r="B41" s="12">
        <v>43864</v>
      </c>
      <c r="J41" s="10">
        <v>1491</v>
      </c>
      <c r="K41" s="10"/>
      <c r="L41" s="10">
        <v>87</v>
      </c>
      <c r="M41" s="10"/>
      <c r="N41" s="13">
        <f t="shared" si="0"/>
        <v>1578</v>
      </c>
      <c r="O41" s="13"/>
    </row>
    <row r="42" spans="2:15" hidden="1" x14ac:dyDescent="0.3">
      <c r="B42" s="12">
        <v>43865</v>
      </c>
      <c r="J42" s="10">
        <v>1484</v>
      </c>
      <c r="K42" s="10"/>
      <c r="L42" s="10">
        <v>114</v>
      </c>
      <c r="M42" s="10"/>
      <c r="N42" s="13">
        <f t="shared" si="0"/>
        <v>1598</v>
      </c>
      <c r="O42" s="13"/>
    </row>
    <row r="43" spans="2:15" hidden="1" x14ac:dyDescent="0.3">
      <c r="B43" s="12">
        <v>43866</v>
      </c>
      <c r="J43" s="10">
        <v>1490</v>
      </c>
      <c r="K43" s="10"/>
      <c r="L43" s="10">
        <v>124</v>
      </c>
      <c r="M43" s="10"/>
      <c r="N43" s="13">
        <f t="shared" si="0"/>
        <v>1614</v>
      </c>
      <c r="O43" s="13"/>
    </row>
    <row r="44" spans="2:15" hidden="1" x14ac:dyDescent="0.3">
      <c r="B44" s="12">
        <v>43867</v>
      </c>
      <c r="J44" s="10">
        <v>1490</v>
      </c>
      <c r="K44" s="10"/>
      <c r="L44" s="10">
        <v>96</v>
      </c>
      <c r="M44" s="10"/>
      <c r="N44" s="13">
        <f t="shared" si="0"/>
        <v>1586</v>
      </c>
      <c r="O44" s="13"/>
    </row>
    <row r="45" spans="2:15" hidden="1" x14ac:dyDescent="0.3">
      <c r="B45" s="12">
        <v>43868</v>
      </c>
      <c r="J45" s="10">
        <v>1478</v>
      </c>
      <c r="K45" s="10"/>
      <c r="L45" s="10">
        <v>116</v>
      </c>
      <c r="M45" s="10"/>
      <c r="N45" s="13">
        <f t="shared" si="0"/>
        <v>1594</v>
      </c>
      <c r="O45" s="13"/>
    </row>
    <row r="46" spans="2:15" hidden="1" x14ac:dyDescent="0.3">
      <c r="B46" s="12">
        <v>43869</v>
      </c>
      <c r="J46" s="10">
        <v>918</v>
      </c>
      <c r="K46" s="10"/>
      <c r="L46" s="10">
        <v>54</v>
      </c>
      <c r="M46" s="10"/>
      <c r="N46" s="13">
        <f t="shared" si="0"/>
        <v>972</v>
      </c>
      <c r="O46" s="13"/>
    </row>
    <row r="47" spans="2:15" hidden="1" x14ac:dyDescent="0.3">
      <c r="B47" s="12">
        <v>43870</v>
      </c>
      <c r="J47" s="10">
        <v>895</v>
      </c>
      <c r="K47" s="10"/>
      <c r="L47" s="10">
        <v>47</v>
      </c>
      <c r="M47" s="10"/>
      <c r="N47" s="13">
        <f t="shared" si="0"/>
        <v>942</v>
      </c>
      <c r="O47" s="13"/>
    </row>
    <row r="48" spans="2:15" hidden="1" x14ac:dyDescent="0.3">
      <c r="B48" s="12">
        <v>43871</v>
      </c>
      <c r="J48" s="10">
        <v>1491</v>
      </c>
      <c r="K48" s="10"/>
      <c r="L48" s="10">
        <v>95</v>
      </c>
      <c r="M48" s="10"/>
      <c r="N48" s="13">
        <f t="shared" si="0"/>
        <v>1586</v>
      </c>
      <c r="O48" s="13"/>
    </row>
    <row r="49" spans="2:33" hidden="1" x14ac:dyDescent="0.3">
      <c r="B49" s="12">
        <v>43872</v>
      </c>
      <c r="J49" s="10">
        <v>1493</v>
      </c>
      <c r="K49" s="10"/>
      <c r="L49" s="10">
        <v>114</v>
      </c>
      <c r="M49" s="10"/>
      <c r="N49" s="13">
        <f t="shared" si="0"/>
        <v>1607</v>
      </c>
      <c r="O49" s="13"/>
    </row>
    <row r="50" spans="2:33" hidden="1" x14ac:dyDescent="0.3">
      <c r="B50" s="12">
        <v>43873</v>
      </c>
      <c r="J50" s="10">
        <v>1493</v>
      </c>
      <c r="K50" s="10"/>
      <c r="L50" s="10">
        <v>116</v>
      </c>
      <c r="M50" s="10"/>
      <c r="N50" s="13">
        <f t="shared" si="0"/>
        <v>1609</v>
      </c>
      <c r="O50" s="13"/>
    </row>
    <row r="51" spans="2:33" hidden="1" x14ac:dyDescent="0.3">
      <c r="B51" s="12">
        <v>43874</v>
      </c>
      <c r="J51" s="10">
        <v>1489</v>
      </c>
      <c r="K51" s="10"/>
      <c r="L51" s="10">
        <v>96</v>
      </c>
      <c r="M51" s="10"/>
      <c r="N51" s="13">
        <f t="shared" si="0"/>
        <v>1585</v>
      </c>
      <c r="O51" s="13"/>
    </row>
    <row r="52" spans="2:33" hidden="1" x14ac:dyDescent="0.3">
      <c r="B52" s="12">
        <v>43875</v>
      </c>
      <c r="J52" s="10">
        <v>1495</v>
      </c>
      <c r="K52" s="10"/>
      <c r="L52" s="10">
        <v>106</v>
      </c>
      <c r="M52" s="10"/>
      <c r="N52" s="13">
        <f t="shared" si="0"/>
        <v>1601</v>
      </c>
      <c r="O52" s="13"/>
    </row>
    <row r="53" spans="2:33" hidden="1" x14ac:dyDescent="0.3">
      <c r="B53" s="12">
        <v>43876</v>
      </c>
      <c r="J53" s="10">
        <v>917</v>
      </c>
      <c r="K53" s="10"/>
      <c r="L53" s="10">
        <v>57</v>
      </c>
      <c r="M53" s="10"/>
      <c r="N53" s="13">
        <f t="shared" si="0"/>
        <v>974</v>
      </c>
      <c r="O53" s="13"/>
      <c r="AB53" s="28">
        <v>4</v>
      </c>
      <c r="AC53" s="28">
        <v>0</v>
      </c>
      <c r="AD53" s="28">
        <v>21</v>
      </c>
      <c r="AE53" s="28">
        <v>9</v>
      </c>
      <c r="AF53" s="28">
        <v>1</v>
      </c>
      <c r="AG53" s="28">
        <v>-1</v>
      </c>
    </row>
    <row r="54" spans="2:33" hidden="1" x14ac:dyDescent="0.3">
      <c r="B54" s="12">
        <v>43877</v>
      </c>
      <c r="J54" s="10">
        <v>898</v>
      </c>
      <c r="K54" s="10"/>
      <c r="L54" s="10">
        <v>50</v>
      </c>
      <c r="M54" s="10"/>
      <c r="N54" s="13">
        <f t="shared" si="0"/>
        <v>948</v>
      </c>
      <c r="O54" s="13"/>
      <c r="AB54" s="28">
        <v>-3</v>
      </c>
      <c r="AC54" s="28">
        <v>2</v>
      </c>
      <c r="AD54" s="28">
        <v>-14</v>
      </c>
      <c r="AE54" s="28">
        <v>3</v>
      </c>
      <c r="AF54" s="28">
        <v>1</v>
      </c>
      <c r="AG54" s="28">
        <v>0</v>
      </c>
    </row>
    <row r="55" spans="2:33" hidden="1" x14ac:dyDescent="0.3">
      <c r="B55" s="12">
        <v>43878</v>
      </c>
      <c r="J55" s="10">
        <v>1481</v>
      </c>
      <c r="K55" s="10"/>
      <c r="L55" s="10">
        <v>98</v>
      </c>
      <c r="M55" s="10"/>
      <c r="N55" s="13">
        <f t="shared" si="0"/>
        <v>1579</v>
      </c>
      <c r="O55" s="13"/>
      <c r="AB55" s="28">
        <v>0</v>
      </c>
      <c r="AC55" s="28">
        <v>3</v>
      </c>
      <c r="AD55" s="28">
        <v>8</v>
      </c>
      <c r="AE55" s="28">
        <v>3</v>
      </c>
      <c r="AF55" s="28">
        <v>3</v>
      </c>
      <c r="AG55" s="28">
        <v>0</v>
      </c>
    </row>
    <row r="56" spans="2:33" hidden="1" x14ac:dyDescent="0.3">
      <c r="B56" s="12">
        <v>43879</v>
      </c>
      <c r="J56" s="10">
        <v>1482</v>
      </c>
      <c r="K56" s="10"/>
      <c r="L56" s="10">
        <v>109</v>
      </c>
      <c r="M56" s="10"/>
      <c r="N56" s="13">
        <f t="shared" si="0"/>
        <v>1591</v>
      </c>
      <c r="O56" s="13"/>
      <c r="AB56" s="28">
        <v>2</v>
      </c>
      <c r="AC56" s="28">
        <v>3</v>
      </c>
      <c r="AD56" s="28">
        <v>6</v>
      </c>
      <c r="AE56" s="28">
        <v>5</v>
      </c>
      <c r="AF56" s="28">
        <v>3</v>
      </c>
      <c r="AG56" s="28">
        <v>0</v>
      </c>
    </row>
    <row r="57" spans="2:33" hidden="1" x14ac:dyDescent="0.3">
      <c r="B57" s="12">
        <v>43880</v>
      </c>
      <c r="J57" s="10">
        <v>1489</v>
      </c>
      <c r="K57" s="10"/>
      <c r="L57" s="10">
        <v>108</v>
      </c>
      <c r="M57" s="10"/>
      <c r="N57" s="13">
        <f t="shared" si="0"/>
        <v>1597</v>
      </c>
      <c r="O57" s="13"/>
      <c r="AB57" s="28">
        <v>4</v>
      </c>
      <c r="AC57" s="28">
        <v>3</v>
      </c>
      <c r="AD57" s="28">
        <v>24</v>
      </c>
      <c r="AE57" s="28">
        <v>8</v>
      </c>
      <c r="AF57" s="28">
        <v>3</v>
      </c>
      <c r="AG57" s="28">
        <v>-1</v>
      </c>
    </row>
    <row r="58" spans="2:33" hidden="1" x14ac:dyDescent="0.3">
      <c r="B58" s="12">
        <v>43881</v>
      </c>
      <c r="J58" s="10">
        <v>1490</v>
      </c>
      <c r="K58" s="10"/>
      <c r="L58" s="10">
        <v>101</v>
      </c>
      <c r="M58" s="10"/>
      <c r="N58" s="13">
        <f t="shared" si="0"/>
        <v>1591</v>
      </c>
      <c r="O58" s="13"/>
      <c r="AB58" s="28">
        <v>6</v>
      </c>
      <c r="AC58" s="28">
        <v>3</v>
      </c>
      <c r="AD58" s="28">
        <v>24</v>
      </c>
      <c r="AE58" s="28">
        <v>8</v>
      </c>
      <c r="AF58" s="28">
        <v>2</v>
      </c>
      <c r="AG58" s="28">
        <v>-1</v>
      </c>
    </row>
    <row r="59" spans="2:33" hidden="1" x14ac:dyDescent="0.3">
      <c r="B59" s="12">
        <v>43882</v>
      </c>
      <c r="J59" s="10">
        <v>1490</v>
      </c>
      <c r="K59" s="10"/>
      <c r="L59" s="10">
        <v>105</v>
      </c>
      <c r="M59" s="10"/>
      <c r="N59" s="13">
        <f t="shared" si="0"/>
        <v>1595</v>
      </c>
      <c r="O59" s="13"/>
      <c r="AB59" s="28">
        <v>4</v>
      </c>
      <c r="AC59" s="28">
        <v>6</v>
      </c>
      <c r="AD59" s="28">
        <v>36</v>
      </c>
      <c r="AE59" s="28">
        <v>11</v>
      </c>
      <c r="AF59" s="28">
        <v>1</v>
      </c>
      <c r="AG59" s="28">
        <v>-2</v>
      </c>
    </row>
    <row r="60" spans="2:33" hidden="1" x14ac:dyDescent="0.3">
      <c r="B60" s="12">
        <v>43883</v>
      </c>
      <c r="J60" s="10">
        <v>919</v>
      </c>
      <c r="K60" s="10"/>
      <c r="L60" s="10">
        <v>62</v>
      </c>
      <c r="M60" s="10"/>
      <c r="N60" s="13">
        <f t="shared" si="0"/>
        <v>981</v>
      </c>
      <c r="O60" s="13"/>
      <c r="AB60" s="28">
        <v>4</v>
      </c>
      <c r="AC60" s="28">
        <v>4</v>
      </c>
      <c r="AD60" s="28">
        <v>47</v>
      </c>
      <c r="AE60" s="28">
        <v>13</v>
      </c>
      <c r="AF60" s="28">
        <v>0</v>
      </c>
      <c r="AG60" s="28">
        <v>-3</v>
      </c>
    </row>
    <row r="61" spans="2:33" hidden="1" x14ac:dyDescent="0.3">
      <c r="B61" s="12">
        <v>43884</v>
      </c>
      <c r="J61" s="10">
        <v>898</v>
      </c>
      <c r="K61" s="10"/>
      <c r="L61" s="10">
        <v>39</v>
      </c>
      <c r="M61" s="10"/>
      <c r="N61" s="13">
        <f t="shared" si="0"/>
        <v>937</v>
      </c>
      <c r="O61" s="13"/>
      <c r="AB61" s="28">
        <v>8</v>
      </c>
      <c r="AC61" s="28">
        <v>5</v>
      </c>
      <c r="AD61" s="28">
        <v>55</v>
      </c>
      <c r="AE61" s="28">
        <v>16</v>
      </c>
      <c r="AF61" s="28">
        <v>1</v>
      </c>
      <c r="AG61" s="28">
        <v>-4</v>
      </c>
    </row>
    <row r="62" spans="2:33" hidden="1" x14ac:dyDescent="0.3">
      <c r="B62" s="12">
        <v>43885</v>
      </c>
      <c r="J62" s="10">
        <v>1491</v>
      </c>
      <c r="K62" s="10"/>
      <c r="L62" s="10">
        <v>99</v>
      </c>
      <c r="M62" s="10"/>
      <c r="N62" s="13">
        <f t="shared" si="0"/>
        <v>1590</v>
      </c>
      <c r="O62" s="13"/>
      <c r="AB62" s="28">
        <v>18</v>
      </c>
      <c r="AC62" s="28">
        <v>12</v>
      </c>
      <c r="AD62" s="28">
        <v>80</v>
      </c>
      <c r="AE62" s="28">
        <v>-3</v>
      </c>
      <c r="AF62" s="28">
        <v>-28</v>
      </c>
      <c r="AG62" s="28">
        <v>3</v>
      </c>
    </row>
    <row r="63" spans="2:33" hidden="1" x14ac:dyDescent="0.3">
      <c r="B63" s="12">
        <v>43886</v>
      </c>
      <c r="J63" s="10">
        <v>1001</v>
      </c>
      <c r="K63" s="10"/>
      <c r="L63" s="10">
        <v>74</v>
      </c>
      <c r="M63" s="10"/>
      <c r="N63" s="13">
        <f t="shared" si="0"/>
        <v>1075</v>
      </c>
      <c r="O63" s="13"/>
      <c r="AB63" s="28">
        <v>-2</v>
      </c>
      <c r="AC63" s="28">
        <v>0</v>
      </c>
      <c r="AD63" s="28">
        <v>33</v>
      </c>
      <c r="AE63" s="28">
        <v>-25</v>
      </c>
      <c r="AF63" s="28">
        <v>-65</v>
      </c>
      <c r="AG63" s="28">
        <v>16</v>
      </c>
    </row>
    <row r="64" spans="2:33" hidden="1" x14ac:dyDescent="0.3">
      <c r="B64" s="12">
        <v>43887</v>
      </c>
      <c r="J64" s="10">
        <v>1484</v>
      </c>
      <c r="K64" s="10"/>
      <c r="L64" s="10">
        <v>120</v>
      </c>
      <c r="M64" s="10"/>
      <c r="N64" s="13">
        <f t="shared" si="0"/>
        <v>1604</v>
      </c>
      <c r="O64" s="13"/>
      <c r="AB64" s="28">
        <v>0</v>
      </c>
      <c r="AC64" s="28">
        <v>4</v>
      </c>
      <c r="AD64" s="28">
        <v>25</v>
      </c>
      <c r="AE64" s="28">
        <v>2</v>
      </c>
      <c r="AF64" s="28">
        <v>-13</v>
      </c>
      <c r="AG64" s="28">
        <v>2</v>
      </c>
    </row>
    <row r="65" spans="2:33" hidden="1" x14ac:dyDescent="0.3">
      <c r="B65" s="12">
        <v>43888</v>
      </c>
      <c r="J65" s="10">
        <v>1490</v>
      </c>
      <c r="K65" s="10"/>
      <c r="L65" s="10">
        <v>105</v>
      </c>
      <c r="M65" s="10"/>
      <c r="N65" s="13">
        <f t="shared" si="0"/>
        <v>1595</v>
      </c>
      <c r="O65" s="13"/>
      <c r="AB65" s="28">
        <v>4</v>
      </c>
      <c r="AC65" s="28">
        <v>6</v>
      </c>
      <c r="AD65" s="28">
        <v>27</v>
      </c>
      <c r="AE65" s="28">
        <v>6</v>
      </c>
      <c r="AF65" s="28">
        <v>0</v>
      </c>
      <c r="AG65" s="28">
        <v>0</v>
      </c>
    </row>
    <row r="66" spans="2:33" hidden="1" x14ac:dyDescent="0.3">
      <c r="B66" s="12">
        <v>43889</v>
      </c>
      <c r="J66" s="10">
        <v>1495</v>
      </c>
      <c r="K66" s="10"/>
      <c r="L66" s="10">
        <v>109</v>
      </c>
      <c r="M66" s="10"/>
      <c r="N66" s="13">
        <f t="shared" si="0"/>
        <v>1604</v>
      </c>
      <c r="O66" s="13"/>
      <c r="AB66" s="28">
        <v>2</v>
      </c>
      <c r="AC66" s="28">
        <v>10</v>
      </c>
      <c r="AD66" s="28">
        <v>25</v>
      </c>
      <c r="AE66" s="28">
        <v>6</v>
      </c>
      <c r="AF66" s="28">
        <v>1</v>
      </c>
      <c r="AG66" s="28">
        <v>-1</v>
      </c>
    </row>
    <row r="67" spans="2:33" hidden="1" x14ac:dyDescent="0.3">
      <c r="B67" s="11">
        <v>43890</v>
      </c>
      <c r="C67" s="23">
        <v>39174</v>
      </c>
      <c r="J67" s="24">
        <v>918</v>
      </c>
      <c r="K67" s="24"/>
      <c r="L67" s="24">
        <v>66</v>
      </c>
      <c r="M67" s="24"/>
      <c r="N67" s="25">
        <f t="shared" si="0"/>
        <v>984</v>
      </c>
      <c r="O67" s="22"/>
      <c r="AB67" s="28">
        <v>0</v>
      </c>
      <c r="AC67" s="28">
        <v>7</v>
      </c>
      <c r="AD67" s="28">
        <v>-5</v>
      </c>
      <c r="AE67" s="28">
        <v>3</v>
      </c>
      <c r="AF67" s="28">
        <v>1</v>
      </c>
      <c r="AG67" s="28">
        <v>1</v>
      </c>
    </row>
    <row r="68" spans="2:33" ht="36.75" customHeight="1" x14ac:dyDescent="0.3">
      <c r="B68" s="119" t="s">
        <v>96</v>
      </c>
      <c r="C68" s="50">
        <v>-4029</v>
      </c>
      <c r="H68" s="49">
        <f>AVERAGE(H85:H87)</f>
        <v>170</v>
      </c>
      <c r="I68" s="47"/>
      <c r="J68" s="120" t="s">
        <v>161</v>
      </c>
      <c r="K68" s="48"/>
      <c r="L68" s="120" t="s">
        <v>162</v>
      </c>
      <c r="M68" s="121"/>
      <c r="N68" s="120" t="s">
        <v>164</v>
      </c>
      <c r="O68" s="122"/>
      <c r="P68" s="29"/>
      <c r="Q68" s="118">
        <v>806.65116279069764</v>
      </c>
      <c r="R68" s="118"/>
      <c r="S68" s="118">
        <v>118.11627906976744</v>
      </c>
      <c r="T68" s="118"/>
      <c r="U68" s="118">
        <f>+Q68+S68</f>
        <v>924.76744186046506</v>
      </c>
      <c r="V68" s="118">
        <v>3.7209302325581395</v>
      </c>
      <c r="W68" s="118"/>
      <c r="X68" s="118">
        <v>14.348837209302326</v>
      </c>
      <c r="Y68" s="118"/>
      <c r="Z68" s="118">
        <f>+X68+V68</f>
        <v>18.069767441860467</v>
      </c>
      <c r="AB68" s="508" t="s">
        <v>278</v>
      </c>
      <c r="AC68" s="508"/>
      <c r="AD68" s="508"/>
      <c r="AE68" s="508"/>
      <c r="AF68" s="508"/>
      <c r="AG68" s="508"/>
    </row>
    <row r="69" spans="2:33" hidden="1" x14ac:dyDescent="0.3">
      <c r="B69" s="2">
        <v>43891</v>
      </c>
      <c r="C69" s="15">
        <v>299</v>
      </c>
      <c r="I69" s="17"/>
      <c r="J69" s="18">
        <v>896</v>
      </c>
      <c r="K69" s="19"/>
      <c r="L69" s="19">
        <v>42</v>
      </c>
      <c r="M69" s="19"/>
      <c r="N69" s="13">
        <v>938</v>
      </c>
      <c r="O69" s="13"/>
      <c r="Q69" s="28">
        <v>0</v>
      </c>
      <c r="S69" s="28">
        <v>0</v>
      </c>
      <c r="U69" s="17">
        <f>Q69+S69</f>
        <v>0</v>
      </c>
      <c r="V69" s="28">
        <v>0</v>
      </c>
      <c r="X69" s="28">
        <v>0</v>
      </c>
      <c r="Z69" s="28">
        <f>V69+X69</f>
        <v>0</v>
      </c>
      <c r="AB69" s="28">
        <v>-8</v>
      </c>
      <c r="AC69" s="28">
        <v>3</v>
      </c>
      <c r="AD69" s="28">
        <v>-33</v>
      </c>
      <c r="AE69" s="28">
        <v>-1</v>
      </c>
      <c r="AF69" s="28">
        <v>0</v>
      </c>
      <c r="AG69" s="28">
        <v>2</v>
      </c>
    </row>
    <row r="70" spans="2:33" hidden="1" x14ac:dyDescent="0.3">
      <c r="B70" s="2">
        <v>43892</v>
      </c>
      <c r="C70" s="15">
        <v>2935</v>
      </c>
      <c r="I70" s="17"/>
      <c r="J70" s="18">
        <v>1488</v>
      </c>
      <c r="K70" s="19"/>
      <c r="L70" s="19">
        <v>110</v>
      </c>
      <c r="M70" s="19"/>
      <c r="N70" s="13">
        <v>1598</v>
      </c>
      <c r="O70" s="13"/>
      <c r="Q70" s="28">
        <v>828</v>
      </c>
      <c r="S70" s="28">
        <v>35</v>
      </c>
      <c r="U70" s="17">
        <f t="shared" ref="U70:U126" si="1">Q70+S70</f>
        <v>863</v>
      </c>
      <c r="V70" s="28">
        <v>3</v>
      </c>
      <c r="X70" s="28">
        <v>14</v>
      </c>
      <c r="Z70" s="28">
        <f t="shared" ref="Z70:Z126" si="2">V70+X70</f>
        <v>17</v>
      </c>
      <c r="AB70" s="28">
        <v>3</v>
      </c>
      <c r="AC70" s="28">
        <v>9</v>
      </c>
      <c r="AD70" s="28">
        <v>8</v>
      </c>
      <c r="AE70" s="28">
        <v>4</v>
      </c>
      <c r="AF70" s="28">
        <v>3</v>
      </c>
      <c r="AG70" s="28">
        <v>0</v>
      </c>
    </row>
    <row r="71" spans="2:33" hidden="1" x14ac:dyDescent="0.3">
      <c r="B71" s="2">
        <v>43893</v>
      </c>
      <c r="C71" s="15">
        <v>4392</v>
      </c>
      <c r="I71" s="17"/>
      <c r="J71" s="18">
        <v>1489</v>
      </c>
      <c r="K71" s="19"/>
      <c r="L71" s="19">
        <v>119</v>
      </c>
      <c r="M71" s="19"/>
      <c r="N71" s="13">
        <v>1608</v>
      </c>
      <c r="O71" s="13"/>
      <c r="Q71" s="28">
        <v>700</v>
      </c>
      <c r="S71" s="28">
        <v>51</v>
      </c>
      <c r="U71" s="17">
        <f t="shared" si="1"/>
        <v>751</v>
      </c>
      <c r="V71" s="28">
        <v>7</v>
      </c>
      <c r="X71" s="28">
        <v>10</v>
      </c>
      <c r="Z71" s="28">
        <f t="shared" si="2"/>
        <v>17</v>
      </c>
      <c r="AB71" s="28">
        <v>-1</v>
      </c>
      <c r="AC71" s="28">
        <v>7</v>
      </c>
      <c r="AD71" s="28">
        <v>-3</v>
      </c>
      <c r="AE71" s="28">
        <v>1</v>
      </c>
      <c r="AF71" s="28">
        <v>3</v>
      </c>
      <c r="AG71" s="28">
        <v>0</v>
      </c>
    </row>
    <row r="72" spans="2:33" hidden="1" x14ac:dyDescent="0.3">
      <c r="B72" s="2">
        <v>43894</v>
      </c>
      <c r="C72" s="15">
        <v>5569</v>
      </c>
      <c r="I72" s="17"/>
      <c r="J72" s="18">
        <v>1490</v>
      </c>
      <c r="K72" s="19"/>
      <c r="L72" s="19">
        <v>120</v>
      </c>
      <c r="M72" s="19"/>
      <c r="N72" s="13">
        <v>1610</v>
      </c>
      <c r="O72" s="13"/>
      <c r="Q72" s="28">
        <v>598</v>
      </c>
      <c r="S72" s="28">
        <v>45</v>
      </c>
      <c r="U72" s="17">
        <f t="shared" si="1"/>
        <v>643</v>
      </c>
      <c r="V72" s="28">
        <v>8</v>
      </c>
      <c r="X72" s="28">
        <v>19</v>
      </c>
      <c r="Z72" s="28">
        <f t="shared" si="2"/>
        <v>27</v>
      </c>
      <c r="AB72" s="28">
        <v>2</v>
      </c>
      <c r="AC72" s="28">
        <v>7</v>
      </c>
      <c r="AD72" s="28">
        <v>15</v>
      </c>
      <c r="AE72" s="28">
        <v>5</v>
      </c>
      <c r="AF72" s="28">
        <v>2</v>
      </c>
      <c r="AG72" s="28">
        <v>0</v>
      </c>
    </row>
    <row r="73" spans="2:33" hidden="1" x14ac:dyDescent="0.3">
      <c r="B73" s="2">
        <v>43895</v>
      </c>
      <c r="C73" s="15">
        <v>6788</v>
      </c>
      <c r="I73" s="17"/>
      <c r="J73" s="18">
        <v>1487</v>
      </c>
      <c r="K73" s="19"/>
      <c r="L73" s="19">
        <v>110</v>
      </c>
      <c r="M73" s="19"/>
      <c r="N73" s="13">
        <v>1597</v>
      </c>
      <c r="O73" s="13"/>
      <c r="Q73" s="28">
        <v>698</v>
      </c>
      <c r="S73" s="28">
        <v>68</v>
      </c>
      <c r="U73" s="17">
        <f t="shared" si="1"/>
        <v>766</v>
      </c>
      <c r="V73" s="28">
        <v>0</v>
      </c>
      <c r="X73" s="28">
        <v>30</v>
      </c>
      <c r="Z73" s="28">
        <f t="shared" si="2"/>
        <v>30</v>
      </c>
      <c r="AB73" s="28">
        <v>3</v>
      </c>
      <c r="AC73" s="28">
        <v>8</v>
      </c>
      <c r="AD73" s="28">
        <v>14</v>
      </c>
      <c r="AE73" s="28">
        <v>5</v>
      </c>
      <c r="AF73" s="28">
        <v>2</v>
      </c>
      <c r="AG73" s="28">
        <v>0</v>
      </c>
    </row>
    <row r="74" spans="2:33" hidden="1" x14ac:dyDescent="0.3">
      <c r="B74" s="2">
        <v>43896</v>
      </c>
      <c r="C74" s="15">
        <v>7978</v>
      </c>
      <c r="I74" s="17"/>
      <c r="J74" s="18">
        <v>1495</v>
      </c>
      <c r="K74" s="19"/>
      <c r="L74" s="19">
        <v>109</v>
      </c>
      <c r="M74" s="19"/>
      <c r="N74" s="13">
        <v>1604</v>
      </c>
      <c r="O74" s="13"/>
      <c r="Q74" s="28">
        <v>505</v>
      </c>
      <c r="S74" s="28">
        <v>72</v>
      </c>
      <c r="U74" s="17">
        <f t="shared" si="1"/>
        <v>577</v>
      </c>
      <c r="V74" s="28">
        <v>2</v>
      </c>
      <c r="X74" s="28">
        <v>3</v>
      </c>
      <c r="Z74" s="28">
        <f t="shared" si="2"/>
        <v>5</v>
      </c>
      <c r="AB74" s="28">
        <v>0</v>
      </c>
      <c r="AC74" s="28">
        <v>7</v>
      </c>
      <c r="AD74" s="28">
        <v>14</v>
      </c>
      <c r="AE74" s="28">
        <v>5</v>
      </c>
      <c r="AF74" s="28">
        <v>2</v>
      </c>
      <c r="AG74" s="28">
        <v>-1</v>
      </c>
    </row>
    <row r="75" spans="2:33" hidden="1" x14ac:dyDescent="0.3">
      <c r="B75" s="2">
        <v>43897</v>
      </c>
      <c r="C75" s="15">
        <v>8120</v>
      </c>
      <c r="I75" s="17"/>
      <c r="J75" s="18">
        <v>920</v>
      </c>
      <c r="K75" s="19"/>
      <c r="L75" s="19">
        <v>63</v>
      </c>
      <c r="M75" s="19"/>
      <c r="N75" s="13">
        <v>983</v>
      </c>
      <c r="O75" s="13"/>
      <c r="Q75" s="28">
        <v>0</v>
      </c>
      <c r="S75" s="28">
        <v>0</v>
      </c>
      <c r="U75" s="17">
        <f t="shared" si="1"/>
        <v>0</v>
      </c>
      <c r="V75" s="28">
        <v>0</v>
      </c>
      <c r="X75" s="28">
        <v>0</v>
      </c>
      <c r="Z75" s="28">
        <f t="shared" si="2"/>
        <v>0</v>
      </c>
      <c r="AB75" s="28">
        <v>3</v>
      </c>
      <c r="AC75" s="28">
        <v>4</v>
      </c>
      <c r="AD75" s="28">
        <v>27</v>
      </c>
      <c r="AE75" s="28">
        <v>7</v>
      </c>
      <c r="AF75" s="28">
        <v>2</v>
      </c>
      <c r="AG75" s="28">
        <v>-1</v>
      </c>
    </row>
    <row r="76" spans="2:33" hidden="1" x14ac:dyDescent="0.3">
      <c r="B76" s="14">
        <v>43898</v>
      </c>
      <c r="C76" s="15">
        <v>8234</v>
      </c>
      <c r="I76" s="17"/>
      <c r="J76" s="20">
        <v>895</v>
      </c>
      <c r="K76" s="21"/>
      <c r="L76" s="21">
        <v>39</v>
      </c>
      <c r="M76" s="21"/>
      <c r="N76" s="13">
        <v>934</v>
      </c>
      <c r="O76" s="13"/>
      <c r="Q76" s="28">
        <v>0</v>
      </c>
      <c r="S76" s="28">
        <v>0</v>
      </c>
      <c r="U76" s="17">
        <f t="shared" si="1"/>
        <v>0</v>
      </c>
      <c r="V76" s="28">
        <v>0</v>
      </c>
      <c r="X76" s="28">
        <v>0</v>
      </c>
      <c r="Z76" s="28">
        <f t="shared" si="2"/>
        <v>0</v>
      </c>
      <c r="AB76" s="28">
        <v>-1</v>
      </c>
      <c r="AC76" s="28">
        <v>6</v>
      </c>
      <c r="AD76" s="28">
        <v>-4</v>
      </c>
      <c r="AE76" s="28">
        <v>1</v>
      </c>
      <c r="AF76" s="28">
        <v>1</v>
      </c>
      <c r="AG76" s="28">
        <v>0</v>
      </c>
    </row>
    <row r="77" spans="2:33" hidden="1" x14ac:dyDescent="0.3">
      <c r="B77" s="12">
        <v>43899</v>
      </c>
      <c r="C77" s="15">
        <v>9634</v>
      </c>
      <c r="I77" s="17"/>
      <c r="J77" s="18">
        <v>1490</v>
      </c>
      <c r="K77" s="19"/>
      <c r="L77" s="19">
        <v>89</v>
      </c>
      <c r="M77" s="19"/>
      <c r="N77" s="13">
        <v>1579</v>
      </c>
      <c r="O77" s="13"/>
      <c r="Q77" s="28">
        <v>778</v>
      </c>
      <c r="S77" s="28">
        <v>78</v>
      </c>
      <c r="U77" s="17">
        <f t="shared" si="1"/>
        <v>856</v>
      </c>
      <c r="V77" s="28">
        <v>0</v>
      </c>
      <c r="X77" s="28">
        <v>18</v>
      </c>
      <c r="Z77" s="28">
        <f t="shared" si="2"/>
        <v>18</v>
      </c>
      <c r="AB77" s="28">
        <v>0</v>
      </c>
      <c r="AC77" s="28">
        <v>11</v>
      </c>
      <c r="AD77" s="28">
        <v>21</v>
      </c>
      <c r="AE77" s="28">
        <v>0</v>
      </c>
      <c r="AF77" s="28">
        <v>2</v>
      </c>
      <c r="AG77" s="28">
        <v>1</v>
      </c>
    </row>
    <row r="78" spans="2:33" hidden="1" x14ac:dyDescent="0.3">
      <c r="B78" s="12">
        <v>43900</v>
      </c>
      <c r="C78" s="15">
        <v>10726</v>
      </c>
      <c r="I78" s="17"/>
      <c r="J78" s="18">
        <v>1491</v>
      </c>
      <c r="K78" s="19"/>
      <c r="L78" s="19">
        <v>115</v>
      </c>
      <c r="M78" s="19"/>
      <c r="N78" s="13">
        <v>1606</v>
      </c>
      <c r="O78" s="13"/>
      <c r="Q78" s="28">
        <v>612</v>
      </c>
      <c r="S78" s="28">
        <v>98</v>
      </c>
      <c r="U78" s="17">
        <f t="shared" si="1"/>
        <v>710</v>
      </c>
      <c r="V78" s="28">
        <v>0</v>
      </c>
      <c r="X78" s="28">
        <v>9</v>
      </c>
      <c r="Z78" s="28">
        <f t="shared" si="2"/>
        <v>9</v>
      </c>
      <c r="AB78" s="28">
        <v>0</v>
      </c>
      <c r="AC78" s="28">
        <v>17</v>
      </c>
      <c r="AD78" s="28">
        <v>20</v>
      </c>
      <c r="AE78" s="28">
        <v>0</v>
      </c>
      <c r="AF78" s="28">
        <v>1</v>
      </c>
      <c r="AG78" s="28">
        <v>0</v>
      </c>
    </row>
    <row r="79" spans="2:33" hidden="1" x14ac:dyDescent="0.3">
      <c r="B79" s="12">
        <v>43901</v>
      </c>
      <c r="C79" s="15">
        <v>11719</v>
      </c>
      <c r="I79" s="17"/>
      <c r="J79" s="18">
        <v>1493</v>
      </c>
      <c r="K79" s="19"/>
      <c r="L79" s="19">
        <v>123</v>
      </c>
      <c r="M79" s="19"/>
      <c r="N79" s="13">
        <v>1616</v>
      </c>
      <c r="O79" s="13"/>
      <c r="Q79" s="28">
        <v>717</v>
      </c>
      <c r="S79" s="28">
        <v>84</v>
      </c>
      <c r="U79" s="17">
        <f t="shared" si="1"/>
        <v>801</v>
      </c>
      <c r="V79" s="28">
        <v>10</v>
      </c>
      <c r="X79" s="28">
        <v>30</v>
      </c>
      <c r="Z79" s="28">
        <f t="shared" si="2"/>
        <v>40</v>
      </c>
      <c r="AB79" s="28">
        <v>-1</v>
      </c>
      <c r="AC79" s="28">
        <v>26</v>
      </c>
      <c r="AD79" s="28">
        <v>29</v>
      </c>
      <c r="AE79" s="28">
        <v>-1</v>
      </c>
      <c r="AF79" s="28">
        <v>0</v>
      </c>
      <c r="AG79" s="28">
        <v>1</v>
      </c>
    </row>
    <row r="80" spans="2:33" hidden="1" x14ac:dyDescent="0.3">
      <c r="B80" s="12">
        <v>43902</v>
      </c>
      <c r="C80" s="15">
        <v>12678</v>
      </c>
      <c r="I80" s="17"/>
      <c r="J80" s="18">
        <v>1493</v>
      </c>
      <c r="K80" s="19"/>
      <c r="L80" s="19">
        <v>108</v>
      </c>
      <c r="M80" s="19"/>
      <c r="N80" s="13">
        <v>1601</v>
      </c>
      <c r="O80" s="13"/>
      <c r="Q80" s="28">
        <v>612</v>
      </c>
      <c r="S80" s="28">
        <v>77</v>
      </c>
      <c r="U80" s="17">
        <f t="shared" si="1"/>
        <v>689</v>
      </c>
      <c r="V80" s="28">
        <v>0</v>
      </c>
      <c r="X80" s="28">
        <v>6</v>
      </c>
      <c r="Z80" s="28">
        <f t="shared" si="2"/>
        <v>6</v>
      </c>
      <c r="AB80" s="28">
        <v>-9</v>
      </c>
      <c r="AC80" s="28">
        <v>28</v>
      </c>
      <c r="AD80" s="28">
        <v>10</v>
      </c>
      <c r="AE80" s="28">
        <v>-11</v>
      </c>
      <c r="AF80" s="28">
        <v>-4</v>
      </c>
      <c r="AG80" s="28">
        <v>4</v>
      </c>
    </row>
    <row r="81" spans="2:33" hidden="1" x14ac:dyDescent="0.3">
      <c r="B81" s="12">
        <v>43903</v>
      </c>
      <c r="C81" s="15">
        <v>13728</v>
      </c>
      <c r="I81" s="17"/>
      <c r="J81" s="18">
        <v>1494</v>
      </c>
      <c r="K81" s="19"/>
      <c r="L81" s="19">
        <v>115</v>
      </c>
      <c r="M81" s="19"/>
      <c r="N81" s="13">
        <v>1609</v>
      </c>
      <c r="O81" s="13"/>
      <c r="Q81" s="28">
        <v>707</v>
      </c>
      <c r="S81" s="28">
        <v>65</v>
      </c>
      <c r="U81" s="17">
        <f t="shared" si="1"/>
        <v>772</v>
      </c>
      <c r="V81" s="28">
        <v>0</v>
      </c>
      <c r="X81" s="28">
        <v>3</v>
      </c>
      <c r="Z81" s="28">
        <f t="shared" si="2"/>
        <v>3</v>
      </c>
      <c r="AB81" s="28">
        <v>-27</v>
      </c>
      <c r="AC81" s="28">
        <v>23</v>
      </c>
      <c r="AD81" s="28">
        <v>-10</v>
      </c>
      <c r="AE81" s="28">
        <v>-24</v>
      </c>
      <c r="AF81" s="28">
        <v>-11</v>
      </c>
      <c r="AG81" s="28">
        <v>9</v>
      </c>
    </row>
    <row r="82" spans="2:33" hidden="1" x14ac:dyDescent="0.3">
      <c r="B82" s="12">
        <v>43904</v>
      </c>
      <c r="C82" s="15">
        <v>13880</v>
      </c>
      <c r="I82" s="17"/>
      <c r="J82" s="18">
        <v>918</v>
      </c>
      <c r="K82" s="19"/>
      <c r="L82" s="19">
        <v>61</v>
      </c>
      <c r="M82" s="19"/>
      <c r="N82" s="13">
        <v>979</v>
      </c>
      <c r="O82" s="13"/>
      <c r="Q82" s="28">
        <v>0</v>
      </c>
      <c r="S82" s="28">
        <v>0</v>
      </c>
      <c r="U82" s="17">
        <f t="shared" si="1"/>
        <v>0</v>
      </c>
      <c r="V82" s="28">
        <v>0</v>
      </c>
      <c r="X82" s="28">
        <v>0</v>
      </c>
      <c r="Z82" s="28">
        <f t="shared" si="2"/>
        <v>0</v>
      </c>
      <c r="AB82" s="28">
        <v>-47</v>
      </c>
      <c r="AC82" s="28">
        <v>-10</v>
      </c>
      <c r="AD82" s="28">
        <v>-31</v>
      </c>
      <c r="AE82" s="28">
        <v>-33</v>
      </c>
      <c r="AF82" s="28">
        <v>-15</v>
      </c>
      <c r="AG82" s="28">
        <v>13</v>
      </c>
    </row>
    <row r="83" spans="2:33" hidden="1" x14ac:dyDescent="0.3">
      <c r="B83" s="14">
        <v>43905</v>
      </c>
      <c r="C83" s="15">
        <v>13979</v>
      </c>
      <c r="I83" s="17"/>
      <c r="J83" s="20">
        <v>896</v>
      </c>
      <c r="K83" s="21"/>
      <c r="L83" s="21">
        <v>37</v>
      </c>
      <c r="M83" s="21"/>
      <c r="N83" s="13">
        <v>933</v>
      </c>
      <c r="O83" s="13"/>
      <c r="Q83" s="28">
        <v>0</v>
      </c>
      <c r="S83" s="28">
        <v>0</v>
      </c>
      <c r="U83" s="17">
        <f t="shared" si="1"/>
        <v>0</v>
      </c>
      <c r="V83" s="28">
        <v>0</v>
      </c>
      <c r="X83" s="28">
        <v>0</v>
      </c>
      <c r="Z83" s="28">
        <f t="shared" si="2"/>
        <v>0</v>
      </c>
      <c r="AB83" s="28">
        <v>-62</v>
      </c>
      <c r="AC83" s="28">
        <v>-33</v>
      </c>
      <c r="AD83" s="28">
        <v>-58</v>
      </c>
      <c r="AE83" s="28">
        <v>-46</v>
      </c>
      <c r="AF83" s="28">
        <v>-23</v>
      </c>
      <c r="AG83" s="28">
        <v>15</v>
      </c>
    </row>
    <row r="84" spans="2:33" hidden="1" x14ac:dyDescent="0.3">
      <c r="B84" s="12">
        <v>43906</v>
      </c>
      <c r="C84" s="15">
        <v>15746</v>
      </c>
      <c r="I84" s="17"/>
      <c r="J84" s="18">
        <v>1485</v>
      </c>
      <c r="K84" s="19"/>
      <c r="L84" s="19">
        <v>104</v>
      </c>
      <c r="M84" s="19"/>
      <c r="N84" s="13">
        <v>1589</v>
      </c>
      <c r="O84" s="13"/>
      <c r="Q84" s="28">
        <v>551</v>
      </c>
      <c r="S84" s="28">
        <v>65</v>
      </c>
      <c r="U84" s="17">
        <f t="shared" si="1"/>
        <v>616</v>
      </c>
      <c r="V84" s="28">
        <v>0</v>
      </c>
      <c r="X84" s="28">
        <v>1</v>
      </c>
      <c r="Z84" s="28">
        <f t="shared" si="2"/>
        <v>1</v>
      </c>
      <c r="AB84" s="28">
        <v>-50</v>
      </c>
      <c r="AC84" s="28">
        <v>-16</v>
      </c>
      <c r="AD84" s="28">
        <v>-40</v>
      </c>
      <c r="AE84" s="28">
        <v>-51</v>
      </c>
      <c r="AF84" s="28">
        <v>-41</v>
      </c>
      <c r="AG84" s="28">
        <v>22</v>
      </c>
    </row>
    <row r="85" spans="2:33" hidden="1" x14ac:dyDescent="0.3">
      <c r="B85" s="12">
        <v>43907</v>
      </c>
      <c r="C85" s="15">
        <v>17684</v>
      </c>
      <c r="H85" s="28">
        <v>190</v>
      </c>
      <c r="I85" s="17"/>
      <c r="J85" s="18">
        <v>1485</v>
      </c>
      <c r="K85" s="19"/>
      <c r="L85" s="19">
        <v>126</v>
      </c>
      <c r="M85" s="19"/>
      <c r="N85" s="13">
        <v>1611</v>
      </c>
      <c r="O85" s="13"/>
      <c r="Q85" s="28">
        <v>502</v>
      </c>
      <c r="S85" s="28">
        <v>90</v>
      </c>
      <c r="U85" s="17">
        <f t="shared" si="1"/>
        <v>592</v>
      </c>
      <c r="V85" s="28">
        <v>6</v>
      </c>
      <c r="X85" s="28">
        <v>7</v>
      </c>
      <c r="Z85" s="28">
        <f t="shared" si="2"/>
        <v>13</v>
      </c>
      <c r="AB85" s="28">
        <v>-54</v>
      </c>
      <c r="AC85" s="28">
        <v>-20</v>
      </c>
      <c r="AD85" s="28">
        <v>-44</v>
      </c>
      <c r="AE85" s="28">
        <v>-56</v>
      </c>
      <c r="AF85" s="28">
        <v>-48</v>
      </c>
      <c r="AG85" s="28">
        <v>24</v>
      </c>
    </row>
    <row r="86" spans="2:33" hidden="1" x14ac:dyDescent="0.3">
      <c r="B86" s="12">
        <v>43908</v>
      </c>
      <c r="C86" s="15">
        <v>20085</v>
      </c>
      <c r="H86" s="28">
        <v>169</v>
      </c>
      <c r="I86" s="17"/>
      <c r="J86" s="18">
        <v>1116</v>
      </c>
      <c r="K86" s="19"/>
      <c r="L86" s="19">
        <v>128</v>
      </c>
      <c r="M86" s="19"/>
      <c r="N86" s="13">
        <v>1244</v>
      </c>
      <c r="O86" s="13"/>
      <c r="Q86" s="28">
        <v>271</v>
      </c>
      <c r="S86" s="28">
        <v>47</v>
      </c>
      <c r="U86" s="17">
        <f t="shared" si="1"/>
        <v>318</v>
      </c>
      <c r="V86" s="28">
        <v>0</v>
      </c>
      <c r="X86" s="28">
        <v>11</v>
      </c>
      <c r="Z86" s="28">
        <f t="shared" si="2"/>
        <v>11</v>
      </c>
      <c r="AB86" s="28">
        <v>-55</v>
      </c>
      <c r="AC86" s="28">
        <v>-19</v>
      </c>
      <c r="AD86" s="28">
        <v>-38</v>
      </c>
      <c r="AE86" s="28">
        <v>-57</v>
      </c>
      <c r="AF86" s="28">
        <v>-51</v>
      </c>
      <c r="AG86" s="28">
        <v>24</v>
      </c>
    </row>
    <row r="87" spans="2:33" hidden="1" x14ac:dyDescent="0.3">
      <c r="B87" s="12">
        <v>43909</v>
      </c>
      <c r="C87" s="15">
        <v>22669</v>
      </c>
      <c r="H87" s="28">
        <v>151</v>
      </c>
      <c r="I87" s="17"/>
      <c r="J87" s="18">
        <v>1115</v>
      </c>
      <c r="K87" s="19"/>
      <c r="L87" s="19">
        <v>103</v>
      </c>
      <c r="M87" s="19"/>
      <c r="N87" s="13">
        <v>1218</v>
      </c>
      <c r="O87" s="13"/>
      <c r="Q87" s="28">
        <v>329</v>
      </c>
      <c r="S87" s="28">
        <v>60</v>
      </c>
      <c r="U87" s="17">
        <f t="shared" si="1"/>
        <v>389</v>
      </c>
      <c r="V87" s="28">
        <v>0</v>
      </c>
      <c r="X87" s="28">
        <v>17</v>
      </c>
      <c r="Z87" s="28">
        <f t="shared" si="2"/>
        <v>17</v>
      </c>
      <c r="AB87" s="28">
        <v>-67</v>
      </c>
      <c r="AC87" s="28">
        <v>-36</v>
      </c>
      <c r="AD87" s="28">
        <v>-53</v>
      </c>
      <c r="AE87" s="28">
        <v>-68</v>
      </c>
      <c r="AF87" s="28">
        <v>-57</v>
      </c>
      <c r="AG87" s="28">
        <v>30</v>
      </c>
    </row>
    <row r="88" spans="2:33" x14ac:dyDescent="0.3">
      <c r="B88" s="371">
        <v>43910</v>
      </c>
      <c r="C88" s="145">
        <v>25264</v>
      </c>
      <c r="D88" s="42"/>
      <c r="E88" s="146" t="s">
        <v>252</v>
      </c>
      <c r="F88" s="380"/>
      <c r="H88" s="43">
        <v>150</v>
      </c>
      <c r="I88" s="43"/>
      <c r="J88" s="44">
        <v>1126</v>
      </c>
      <c r="K88" s="44"/>
      <c r="L88" s="44">
        <v>102</v>
      </c>
      <c r="M88" s="44"/>
      <c r="N88" s="44">
        <v>1228</v>
      </c>
      <c r="O88" s="45"/>
      <c r="Q88" s="44">
        <v>194</v>
      </c>
      <c r="R88" s="44"/>
      <c r="S88" s="44">
        <v>42</v>
      </c>
      <c r="T88" s="44"/>
      <c r="U88" s="107">
        <f t="shared" si="1"/>
        <v>236</v>
      </c>
      <c r="V88" s="44">
        <v>0</v>
      </c>
      <c r="W88" s="44"/>
      <c r="X88" s="44">
        <v>6</v>
      </c>
      <c r="Y88" s="44"/>
      <c r="Z88" s="107">
        <f>V88+X88</f>
        <v>6</v>
      </c>
      <c r="AB88" s="43">
        <v>-77</v>
      </c>
      <c r="AC88" s="43">
        <v>-42</v>
      </c>
      <c r="AD88" s="43">
        <v>-70</v>
      </c>
      <c r="AE88" s="43">
        <v>-73</v>
      </c>
      <c r="AF88" s="43">
        <v>-60</v>
      </c>
      <c r="AG88" s="43">
        <v>36</v>
      </c>
    </row>
    <row r="89" spans="2:33" hidden="1" x14ac:dyDescent="0.3">
      <c r="B89" s="372">
        <v>43911</v>
      </c>
      <c r="C89" s="15">
        <v>25592</v>
      </c>
      <c r="H89" s="17">
        <v>128</v>
      </c>
      <c r="I89" s="17"/>
      <c r="J89" s="18">
        <v>684</v>
      </c>
      <c r="K89" s="19"/>
      <c r="L89" s="19">
        <v>54</v>
      </c>
      <c r="M89" s="19"/>
      <c r="N89" s="13">
        <v>738</v>
      </c>
      <c r="O89" s="13"/>
      <c r="Q89" s="28">
        <v>0</v>
      </c>
      <c r="S89" s="28">
        <v>0</v>
      </c>
      <c r="U89" s="111">
        <f t="shared" si="1"/>
        <v>0</v>
      </c>
      <c r="V89" s="28">
        <v>0</v>
      </c>
      <c r="X89" s="28">
        <v>0</v>
      </c>
      <c r="Z89" s="30">
        <f t="shared" si="2"/>
        <v>0</v>
      </c>
      <c r="AB89" s="17">
        <v>-81</v>
      </c>
      <c r="AC89" s="17">
        <v>-48</v>
      </c>
      <c r="AD89" s="17">
        <v>-71</v>
      </c>
      <c r="AE89" s="17">
        <v>-71</v>
      </c>
      <c r="AF89" s="17">
        <v>-55</v>
      </c>
      <c r="AG89" s="17">
        <v>26</v>
      </c>
    </row>
    <row r="90" spans="2:33" hidden="1" x14ac:dyDescent="0.3">
      <c r="B90" s="373">
        <v>43912</v>
      </c>
      <c r="C90" s="15">
        <v>25760</v>
      </c>
      <c r="H90" s="17">
        <v>130</v>
      </c>
      <c r="I90" s="17"/>
      <c r="J90" s="20">
        <v>670</v>
      </c>
      <c r="K90" s="21"/>
      <c r="L90" s="21">
        <v>41</v>
      </c>
      <c r="M90" s="21"/>
      <c r="N90" s="13">
        <v>711</v>
      </c>
      <c r="O90" s="13"/>
      <c r="Q90" s="28">
        <v>0</v>
      </c>
      <c r="S90" s="28">
        <v>0</v>
      </c>
      <c r="U90" s="111">
        <f t="shared" si="1"/>
        <v>0</v>
      </c>
      <c r="V90" s="28">
        <v>0</v>
      </c>
      <c r="X90" s="28">
        <v>0</v>
      </c>
      <c r="Z90" s="30">
        <f t="shared" si="2"/>
        <v>0</v>
      </c>
      <c r="AB90" s="17">
        <v>-83</v>
      </c>
      <c r="AC90" s="17">
        <v>-58</v>
      </c>
      <c r="AD90" s="17">
        <v>-72</v>
      </c>
      <c r="AE90" s="17">
        <v>-74</v>
      </c>
      <c r="AF90" s="17">
        <v>-51</v>
      </c>
      <c r="AG90" s="17">
        <v>22</v>
      </c>
    </row>
    <row r="91" spans="2:33" hidden="1" x14ac:dyDescent="0.3">
      <c r="B91" s="372">
        <v>43913</v>
      </c>
      <c r="C91" s="15">
        <v>29063</v>
      </c>
      <c r="H91" s="17">
        <v>74</v>
      </c>
      <c r="I91" s="17"/>
      <c r="J91" s="18">
        <v>1126</v>
      </c>
      <c r="K91" s="19"/>
      <c r="L91" s="19">
        <v>96</v>
      </c>
      <c r="M91" s="19"/>
      <c r="N91" s="13">
        <v>1222</v>
      </c>
      <c r="O91" s="13"/>
      <c r="Q91" s="28">
        <v>252</v>
      </c>
      <c r="S91" s="28">
        <v>86</v>
      </c>
      <c r="U91" s="111">
        <f t="shared" si="1"/>
        <v>338</v>
      </c>
      <c r="V91" s="28">
        <v>0</v>
      </c>
      <c r="X91" s="28">
        <v>3</v>
      </c>
      <c r="Z91" s="30">
        <f t="shared" si="2"/>
        <v>3</v>
      </c>
      <c r="AB91" s="17">
        <v>-74</v>
      </c>
      <c r="AC91" s="17">
        <v>-42</v>
      </c>
      <c r="AD91" s="17">
        <v>-59</v>
      </c>
      <c r="AE91" s="17">
        <v>-74</v>
      </c>
      <c r="AF91" s="17">
        <v>-62</v>
      </c>
      <c r="AG91" s="17">
        <v>32</v>
      </c>
    </row>
    <row r="92" spans="2:33" hidden="1" x14ac:dyDescent="0.3">
      <c r="B92" s="372">
        <v>43914</v>
      </c>
      <c r="C92" s="15">
        <v>32008</v>
      </c>
      <c r="H92" s="17">
        <v>89</v>
      </c>
      <c r="I92" s="17"/>
      <c r="J92" s="18">
        <v>1084</v>
      </c>
      <c r="K92" s="19"/>
      <c r="L92" s="19">
        <v>106</v>
      </c>
      <c r="M92" s="19"/>
      <c r="N92" s="13">
        <v>1190</v>
      </c>
      <c r="O92" s="13"/>
      <c r="Q92" s="28">
        <v>229</v>
      </c>
      <c r="S92" s="28">
        <v>50</v>
      </c>
      <c r="U92" s="111">
        <f t="shared" si="1"/>
        <v>279</v>
      </c>
      <c r="V92" s="28">
        <v>0</v>
      </c>
      <c r="X92" s="28">
        <v>5</v>
      </c>
      <c r="Z92" s="30">
        <f t="shared" si="2"/>
        <v>5</v>
      </c>
      <c r="AB92" s="17">
        <v>-73</v>
      </c>
      <c r="AC92" s="17">
        <v>-40</v>
      </c>
      <c r="AD92" s="17">
        <v>-60</v>
      </c>
      <c r="AE92" s="17">
        <v>-74</v>
      </c>
      <c r="AF92" s="17">
        <v>-63</v>
      </c>
      <c r="AG92" s="17">
        <v>33</v>
      </c>
    </row>
    <row r="93" spans="2:33" hidden="1" x14ac:dyDescent="0.3">
      <c r="B93" s="372">
        <v>43915</v>
      </c>
      <c r="C93" s="15">
        <v>35053</v>
      </c>
      <c r="H93" s="17">
        <v>27</v>
      </c>
      <c r="I93" s="17"/>
      <c r="J93" s="18">
        <v>1065</v>
      </c>
      <c r="K93" s="19"/>
      <c r="L93" s="19">
        <v>107</v>
      </c>
      <c r="M93" s="19"/>
      <c r="N93" s="13">
        <v>1172</v>
      </c>
      <c r="O93" s="13"/>
      <c r="Q93" s="28">
        <v>270</v>
      </c>
      <c r="S93" s="28">
        <v>52</v>
      </c>
      <c r="U93" s="111">
        <f t="shared" si="1"/>
        <v>322</v>
      </c>
      <c r="V93" s="28">
        <v>0</v>
      </c>
      <c r="X93" s="28">
        <v>7</v>
      </c>
      <c r="Z93" s="30">
        <f t="shared" si="2"/>
        <v>7</v>
      </c>
      <c r="AB93" s="17">
        <v>-74</v>
      </c>
      <c r="AC93" s="17">
        <v>-42</v>
      </c>
      <c r="AD93" s="17">
        <v>-59</v>
      </c>
      <c r="AE93" s="17">
        <v>-74</v>
      </c>
      <c r="AF93" s="17">
        <v>-63</v>
      </c>
      <c r="AG93" s="17">
        <v>32</v>
      </c>
    </row>
    <row r="94" spans="2:33" hidden="1" x14ac:dyDescent="0.3">
      <c r="B94" s="372">
        <v>43916</v>
      </c>
      <c r="C94" s="15">
        <v>37829</v>
      </c>
      <c r="H94" s="17">
        <v>30</v>
      </c>
      <c r="I94" s="17"/>
      <c r="J94" s="18">
        <v>1065</v>
      </c>
      <c r="K94" s="19"/>
      <c r="L94" s="19">
        <v>95</v>
      </c>
      <c r="M94" s="19"/>
      <c r="N94" s="13">
        <v>1160</v>
      </c>
      <c r="O94" s="13"/>
      <c r="Q94" s="28">
        <v>221</v>
      </c>
      <c r="S94" s="28">
        <v>80</v>
      </c>
      <c r="U94" s="111">
        <f t="shared" si="1"/>
        <v>301</v>
      </c>
      <c r="V94" s="28">
        <v>0</v>
      </c>
      <c r="X94" s="28">
        <v>2</v>
      </c>
      <c r="Z94" s="30">
        <f t="shared" si="2"/>
        <v>2</v>
      </c>
      <c r="AB94" s="17">
        <v>-74</v>
      </c>
      <c r="AC94" s="17">
        <v>-42</v>
      </c>
      <c r="AD94" s="17">
        <v>-60</v>
      </c>
      <c r="AE94" s="17">
        <v>-75</v>
      </c>
      <c r="AF94" s="17">
        <v>-64</v>
      </c>
      <c r="AG94" s="17">
        <v>33</v>
      </c>
    </row>
    <row r="95" spans="2:33" hidden="1" x14ac:dyDescent="0.3">
      <c r="B95" s="372">
        <v>43917</v>
      </c>
      <c r="C95" s="15">
        <v>40635</v>
      </c>
      <c r="H95" s="17">
        <v>27</v>
      </c>
      <c r="I95" s="17"/>
      <c r="J95" s="18">
        <v>1058</v>
      </c>
      <c r="K95" s="19"/>
      <c r="L95" s="19">
        <v>100</v>
      </c>
      <c r="M95" s="19"/>
      <c r="N95" s="13">
        <v>1158</v>
      </c>
      <c r="O95" s="13"/>
      <c r="Q95" s="28">
        <v>238</v>
      </c>
      <c r="S95" s="28">
        <v>105</v>
      </c>
      <c r="U95" s="111">
        <f t="shared" si="1"/>
        <v>343</v>
      </c>
      <c r="V95" s="28">
        <v>0</v>
      </c>
      <c r="X95" s="28">
        <v>6</v>
      </c>
      <c r="Z95" s="30">
        <f t="shared" si="2"/>
        <v>6</v>
      </c>
      <c r="AB95" s="17">
        <v>-75</v>
      </c>
      <c r="AC95" s="17">
        <v>-39</v>
      </c>
      <c r="AD95" s="17">
        <v>-63</v>
      </c>
      <c r="AE95" s="17">
        <v>-75</v>
      </c>
      <c r="AF95" s="17">
        <v>-63</v>
      </c>
      <c r="AG95" s="17">
        <v>36</v>
      </c>
    </row>
    <row r="96" spans="2:33" hidden="1" x14ac:dyDescent="0.3">
      <c r="B96" s="372">
        <v>43918</v>
      </c>
      <c r="C96" s="15">
        <v>40984</v>
      </c>
      <c r="H96" s="17">
        <v>24</v>
      </c>
      <c r="I96" s="17"/>
      <c r="J96" s="18">
        <v>675</v>
      </c>
      <c r="K96" s="19"/>
      <c r="L96" s="19">
        <v>52</v>
      </c>
      <c r="M96" s="19"/>
      <c r="N96" s="13">
        <v>727</v>
      </c>
      <c r="O96" s="13"/>
      <c r="Q96" s="28">
        <v>0</v>
      </c>
      <c r="S96" s="28">
        <v>0</v>
      </c>
      <c r="U96" s="111">
        <f t="shared" si="1"/>
        <v>0</v>
      </c>
      <c r="V96" s="28">
        <v>0</v>
      </c>
      <c r="X96" s="28">
        <v>0</v>
      </c>
      <c r="Z96" s="30">
        <f t="shared" si="2"/>
        <v>0</v>
      </c>
      <c r="AB96" s="17">
        <v>-79</v>
      </c>
      <c r="AC96" s="17">
        <v>-47</v>
      </c>
      <c r="AD96" s="17">
        <v>-72</v>
      </c>
      <c r="AE96" s="17">
        <v>-74</v>
      </c>
      <c r="AF96" s="17">
        <v>-55</v>
      </c>
      <c r="AG96" s="17">
        <v>25</v>
      </c>
    </row>
    <row r="97" spans="2:33" hidden="1" x14ac:dyDescent="0.3">
      <c r="B97" s="373">
        <v>43919</v>
      </c>
      <c r="C97" s="15">
        <v>41161</v>
      </c>
      <c r="H97" s="17">
        <v>24</v>
      </c>
      <c r="I97" s="17"/>
      <c r="J97" s="18">
        <v>657</v>
      </c>
      <c r="K97" s="19"/>
      <c r="L97" s="19">
        <v>39</v>
      </c>
      <c r="M97" s="19"/>
      <c r="N97" s="13">
        <v>696</v>
      </c>
      <c r="O97" s="13"/>
      <c r="Q97" s="28">
        <v>0</v>
      </c>
      <c r="S97" s="28">
        <v>0</v>
      </c>
      <c r="U97" s="111">
        <f t="shared" si="1"/>
        <v>0</v>
      </c>
      <c r="V97" s="28">
        <v>0</v>
      </c>
      <c r="X97" s="28">
        <v>0</v>
      </c>
      <c r="Z97" s="30">
        <f t="shared" si="2"/>
        <v>0</v>
      </c>
      <c r="AB97" s="17">
        <v>-83</v>
      </c>
      <c r="AC97" s="17">
        <v>-59</v>
      </c>
      <c r="AD97" s="17">
        <v>-80</v>
      </c>
      <c r="AE97" s="17">
        <v>-78</v>
      </c>
      <c r="AF97" s="17">
        <v>-53</v>
      </c>
      <c r="AG97" s="17">
        <v>22</v>
      </c>
    </row>
    <row r="98" spans="2:33" hidden="1" x14ac:dyDescent="0.3">
      <c r="B98" s="372">
        <v>43920</v>
      </c>
      <c r="C98" s="15">
        <v>43945</v>
      </c>
      <c r="H98" s="17">
        <v>24</v>
      </c>
      <c r="I98" s="17"/>
      <c r="J98" s="18">
        <v>1062</v>
      </c>
      <c r="K98" s="19"/>
      <c r="L98" s="19">
        <v>98</v>
      </c>
      <c r="M98" s="19"/>
      <c r="N98" s="13">
        <v>1160</v>
      </c>
      <c r="O98" s="13"/>
      <c r="Q98" s="28">
        <v>358</v>
      </c>
      <c r="S98" s="28">
        <v>127</v>
      </c>
      <c r="U98" s="111">
        <f t="shared" si="1"/>
        <v>485</v>
      </c>
      <c r="V98" s="28">
        <v>0</v>
      </c>
      <c r="X98" s="28">
        <v>0</v>
      </c>
      <c r="Z98" s="30">
        <f t="shared" si="2"/>
        <v>0</v>
      </c>
      <c r="AB98" s="17">
        <v>-74</v>
      </c>
      <c r="AC98" s="17">
        <v>-45</v>
      </c>
      <c r="AD98" s="17">
        <v>-71</v>
      </c>
      <c r="AE98" s="17">
        <v>-78</v>
      </c>
      <c r="AF98" s="17">
        <v>-63</v>
      </c>
      <c r="AG98" s="17">
        <v>33</v>
      </c>
    </row>
    <row r="99" spans="2:33" hidden="1" x14ac:dyDescent="0.3">
      <c r="B99" s="372">
        <v>43921</v>
      </c>
      <c r="C99" s="147">
        <v>45849</v>
      </c>
      <c r="E99" s="46">
        <v>3361</v>
      </c>
      <c r="F99" s="381"/>
      <c r="H99" s="148">
        <v>22</v>
      </c>
      <c r="I99" s="148"/>
      <c r="J99" s="179">
        <v>1067</v>
      </c>
      <c r="K99" s="149"/>
      <c r="L99" s="150">
        <v>123</v>
      </c>
      <c r="M99" s="150"/>
      <c r="N99" s="151">
        <v>1190</v>
      </c>
      <c r="O99" s="151"/>
      <c r="P99" s="31"/>
      <c r="Q99" s="31">
        <v>426</v>
      </c>
      <c r="R99" s="31"/>
      <c r="S99" s="31">
        <v>80</v>
      </c>
      <c r="T99" s="31"/>
      <c r="U99" s="111">
        <f t="shared" si="1"/>
        <v>506</v>
      </c>
      <c r="V99" s="31">
        <v>0</v>
      </c>
      <c r="W99" s="31"/>
      <c r="X99" s="31">
        <v>3</v>
      </c>
      <c r="Y99" s="31"/>
      <c r="Z99" s="30">
        <f t="shared" si="2"/>
        <v>3</v>
      </c>
      <c r="AA99" s="31"/>
      <c r="AB99" s="148">
        <v>-72</v>
      </c>
      <c r="AC99" s="148">
        <v>-36</v>
      </c>
      <c r="AD99" s="148">
        <v>-68</v>
      </c>
      <c r="AE99" s="148">
        <v>-75</v>
      </c>
      <c r="AF99" s="148">
        <v>-64</v>
      </c>
      <c r="AG99" s="17">
        <v>33</v>
      </c>
    </row>
    <row r="100" spans="2:33" x14ac:dyDescent="0.3">
      <c r="B100" s="374">
        <v>43922</v>
      </c>
      <c r="C100" s="147"/>
      <c r="D100" s="29"/>
      <c r="E100" s="46">
        <v>10322</v>
      </c>
      <c r="F100" s="46">
        <v>231683</v>
      </c>
      <c r="G100" s="29"/>
      <c r="H100" s="157">
        <v>14</v>
      </c>
      <c r="I100" s="152"/>
      <c r="J100" s="153">
        <v>1066</v>
      </c>
      <c r="K100" s="154">
        <v>0.71543624161073827</v>
      </c>
      <c r="L100" s="153">
        <v>101</v>
      </c>
      <c r="M100" s="154">
        <v>0.84873949579831931</v>
      </c>
      <c r="N100" s="155">
        <v>1167</v>
      </c>
      <c r="O100" s="156">
        <v>0.72529521441889377</v>
      </c>
      <c r="P100" s="31"/>
      <c r="Q100" s="153">
        <v>90</v>
      </c>
      <c r="R100" s="110">
        <f t="shared" ref="R100:R163" si="3">Q100/Q$68</f>
        <v>0.11157239231966788</v>
      </c>
      <c r="S100" s="153">
        <v>31</v>
      </c>
      <c r="T100" s="110">
        <f>S100/$S$68</f>
        <v>0.26245323882654065</v>
      </c>
      <c r="U100" s="105">
        <f t="shared" si="1"/>
        <v>121</v>
      </c>
      <c r="V100" s="153">
        <v>0</v>
      </c>
      <c r="W100" s="110">
        <f>V100/$V$68</f>
        <v>0</v>
      </c>
      <c r="X100" s="153">
        <v>20</v>
      </c>
      <c r="Y100" s="110">
        <f>X100/$X$68</f>
        <v>1.3938411669367909</v>
      </c>
      <c r="Z100" s="106">
        <f t="shared" si="2"/>
        <v>20</v>
      </c>
      <c r="AA100" s="31"/>
      <c r="AB100" s="454">
        <v>-73</v>
      </c>
      <c r="AC100" s="454">
        <v>-40</v>
      </c>
      <c r="AD100" s="454">
        <v>-67</v>
      </c>
      <c r="AE100" s="454">
        <v>-76</v>
      </c>
      <c r="AF100" s="454">
        <v>-64</v>
      </c>
      <c r="AG100" s="455">
        <v>33</v>
      </c>
    </row>
    <row r="101" spans="2:33" x14ac:dyDescent="0.3">
      <c r="B101" s="372">
        <v>43923</v>
      </c>
      <c r="C101" s="147"/>
      <c r="D101" s="29"/>
      <c r="E101" s="46">
        <v>17109</v>
      </c>
      <c r="F101" s="46">
        <v>350028</v>
      </c>
      <c r="G101" s="29"/>
      <c r="H101" s="157">
        <v>9</v>
      </c>
      <c r="I101" s="152"/>
      <c r="J101" s="153">
        <v>1064</v>
      </c>
      <c r="K101" s="154">
        <v>0.71457353928811285</v>
      </c>
      <c r="L101" s="153">
        <v>90</v>
      </c>
      <c r="M101" s="154">
        <v>0.86538461538461542</v>
      </c>
      <c r="N101" s="155">
        <v>1154</v>
      </c>
      <c r="O101" s="156">
        <v>0.72441933458882612</v>
      </c>
      <c r="P101" s="31"/>
      <c r="Q101" s="153">
        <v>81</v>
      </c>
      <c r="R101" s="110">
        <f t="shared" si="3"/>
        <v>0.10041515308770109</v>
      </c>
      <c r="S101" s="153">
        <v>35</v>
      </c>
      <c r="T101" s="110">
        <f t="shared" ref="T101:T126" si="4">S101/$S$68</f>
        <v>0.29631817286867496</v>
      </c>
      <c r="U101" s="105">
        <f t="shared" si="1"/>
        <v>116</v>
      </c>
      <c r="V101" s="153">
        <v>0</v>
      </c>
      <c r="W101" s="110">
        <f t="shared" ref="W101:W126" si="5">V101/$V$68</f>
        <v>0</v>
      </c>
      <c r="X101" s="153">
        <v>1</v>
      </c>
      <c r="Y101" s="110">
        <f t="shared" ref="Y101:Y126" si="6">X101/$X$68</f>
        <v>6.9692058346839544E-2</v>
      </c>
      <c r="Z101" s="106">
        <f t="shared" si="2"/>
        <v>1</v>
      </c>
      <c r="AA101" s="31"/>
      <c r="AB101" s="454">
        <v>-70</v>
      </c>
      <c r="AC101" s="454">
        <v>-35</v>
      </c>
      <c r="AD101" s="454">
        <v>-57</v>
      </c>
      <c r="AE101" s="454">
        <v>-74</v>
      </c>
      <c r="AF101" s="454">
        <v>-64</v>
      </c>
      <c r="AG101" s="455">
        <v>33</v>
      </c>
    </row>
    <row r="102" spans="2:33" x14ac:dyDescent="0.3">
      <c r="B102" s="372">
        <v>43924</v>
      </c>
      <c r="C102" s="147"/>
      <c r="D102" s="29"/>
      <c r="E102" s="46">
        <v>22275</v>
      </c>
      <c r="F102" s="46">
        <v>425287</v>
      </c>
      <c r="G102" s="29"/>
      <c r="H102" s="157">
        <v>10</v>
      </c>
      <c r="I102" s="152">
        <v>20</v>
      </c>
      <c r="J102" s="153">
        <v>1067</v>
      </c>
      <c r="K102" s="154">
        <v>0.71466845277963831</v>
      </c>
      <c r="L102" s="153">
        <v>89</v>
      </c>
      <c r="M102" s="154">
        <v>0.80180180180180183</v>
      </c>
      <c r="N102" s="155">
        <v>1156</v>
      </c>
      <c r="O102" s="156">
        <v>0.72069825436408974</v>
      </c>
      <c r="P102" s="31"/>
      <c r="Q102" s="153">
        <v>86</v>
      </c>
      <c r="R102" s="110">
        <f t="shared" si="3"/>
        <v>0.10661361932768264</v>
      </c>
      <c r="S102" s="153">
        <v>24</v>
      </c>
      <c r="T102" s="110">
        <f t="shared" si="4"/>
        <v>0.20318960425280566</v>
      </c>
      <c r="U102" s="105">
        <f t="shared" si="1"/>
        <v>110</v>
      </c>
      <c r="V102" s="153">
        <v>0</v>
      </c>
      <c r="W102" s="110">
        <f t="shared" si="5"/>
        <v>0</v>
      </c>
      <c r="X102" s="153">
        <v>1</v>
      </c>
      <c r="Y102" s="350">
        <f t="shared" si="6"/>
        <v>6.9692058346839544E-2</v>
      </c>
      <c r="Z102" s="106">
        <f t="shared" si="2"/>
        <v>1</v>
      </c>
      <c r="AA102" s="31"/>
      <c r="AB102" s="454">
        <v>-72</v>
      </c>
      <c r="AC102" s="454">
        <v>-34</v>
      </c>
      <c r="AD102" s="454">
        <v>-61</v>
      </c>
      <c r="AE102" s="454">
        <v>-75</v>
      </c>
      <c r="AF102" s="454">
        <v>-64</v>
      </c>
      <c r="AG102" s="455">
        <v>36</v>
      </c>
    </row>
    <row r="103" spans="2:33" x14ac:dyDescent="0.3">
      <c r="B103" s="372">
        <v>43925</v>
      </c>
      <c r="C103" s="147"/>
      <c r="D103" s="29"/>
      <c r="E103" s="46">
        <v>31914</v>
      </c>
      <c r="F103" s="46">
        <v>551955</v>
      </c>
      <c r="G103" s="29"/>
      <c r="H103" s="157">
        <v>11</v>
      </c>
      <c r="I103" s="152">
        <v>19</v>
      </c>
      <c r="J103" s="153">
        <v>676</v>
      </c>
      <c r="K103" s="154">
        <v>0.73718647764449297</v>
      </c>
      <c r="L103" s="153">
        <v>55</v>
      </c>
      <c r="M103" s="154">
        <v>1.0185185185185186</v>
      </c>
      <c r="N103" s="155">
        <v>731</v>
      </c>
      <c r="O103" s="156">
        <v>0.75283213182286302</v>
      </c>
      <c r="P103" s="31"/>
      <c r="Q103" s="157">
        <v>0</v>
      </c>
      <c r="R103" s="110">
        <f t="shared" si="3"/>
        <v>0</v>
      </c>
      <c r="S103" s="157">
        <v>0</v>
      </c>
      <c r="T103" s="115">
        <f t="shared" si="4"/>
        <v>0</v>
      </c>
      <c r="U103" s="116">
        <f t="shared" si="1"/>
        <v>0</v>
      </c>
      <c r="V103" s="157">
        <v>0</v>
      </c>
      <c r="W103" s="157">
        <f t="shared" si="5"/>
        <v>0</v>
      </c>
      <c r="X103" s="157">
        <v>0</v>
      </c>
      <c r="Y103" s="350">
        <f t="shared" si="6"/>
        <v>0</v>
      </c>
      <c r="Z103" s="117">
        <f t="shared" si="2"/>
        <v>0</v>
      </c>
      <c r="AA103" s="31"/>
      <c r="AB103" s="454">
        <v>-78</v>
      </c>
      <c r="AC103" s="454">
        <v>-44</v>
      </c>
      <c r="AD103" s="454">
        <v>-78</v>
      </c>
      <c r="AE103" s="454">
        <v>-75</v>
      </c>
      <c r="AF103" s="454">
        <v>-55</v>
      </c>
      <c r="AG103" s="455">
        <v>25</v>
      </c>
    </row>
    <row r="104" spans="2:33" x14ac:dyDescent="0.3">
      <c r="B104" s="372">
        <v>43926</v>
      </c>
      <c r="C104" s="147"/>
      <c r="D104" s="29"/>
      <c r="E104" s="46">
        <v>33633</v>
      </c>
      <c r="F104" s="46">
        <v>566751</v>
      </c>
      <c r="G104" s="29"/>
      <c r="H104" s="157">
        <v>8</v>
      </c>
      <c r="I104" s="152">
        <v>28</v>
      </c>
      <c r="J104" s="153">
        <v>658</v>
      </c>
      <c r="K104" s="154">
        <v>0.73111111111111116</v>
      </c>
      <c r="L104" s="153">
        <v>36</v>
      </c>
      <c r="M104" s="154">
        <v>1</v>
      </c>
      <c r="N104" s="155">
        <v>694</v>
      </c>
      <c r="O104" s="156">
        <v>0.74145299145299148</v>
      </c>
      <c r="P104" s="31"/>
      <c r="Q104" s="157">
        <v>0</v>
      </c>
      <c r="R104" s="110">
        <f t="shared" si="3"/>
        <v>0</v>
      </c>
      <c r="S104" s="157">
        <v>0</v>
      </c>
      <c r="T104" s="115">
        <f t="shared" si="4"/>
        <v>0</v>
      </c>
      <c r="U104" s="116">
        <f t="shared" si="1"/>
        <v>0</v>
      </c>
      <c r="V104" s="157">
        <v>0</v>
      </c>
      <c r="W104" s="157">
        <f t="shared" si="5"/>
        <v>0</v>
      </c>
      <c r="X104" s="157">
        <v>0</v>
      </c>
      <c r="Y104" s="350">
        <f t="shared" si="6"/>
        <v>0</v>
      </c>
      <c r="Z104" s="117">
        <f t="shared" si="2"/>
        <v>0</v>
      </c>
      <c r="AA104" s="31"/>
      <c r="AB104" s="454">
        <v>-84</v>
      </c>
      <c r="AC104" s="454">
        <v>-60</v>
      </c>
      <c r="AD104" s="454">
        <v>-88</v>
      </c>
      <c r="AE104" s="454">
        <v>-82</v>
      </c>
      <c r="AF104" s="454">
        <v>-55</v>
      </c>
      <c r="AG104" s="455">
        <v>23</v>
      </c>
    </row>
    <row r="105" spans="2:33" x14ac:dyDescent="0.3">
      <c r="B105" s="372">
        <v>43927</v>
      </c>
      <c r="C105" s="147"/>
      <c r="D105" s="29"/>
      <c r="E105" s="46">
        <v>34060</v>
      </c>
      <c r="F105" s="46">
        <v>572727</v>
      </c>
      <c r="G105" s="29"/>
      <c r="H105" s="157">
        <v>12</v>
      </c>
      <c r="I105" s="152">
        <v>18</v>
      </c>
      <c r="J105" s="153">
        <v>1016</v>
      </c>
      <c r="K105" s="154">
        <v>0.6846361185983828</v>
      </c>
      <c r="L105" s="153">
        <v>98</v>
      </c>
      <c r="M105" s="154">
        <v>0.97029702970297027</v>
      </c>
      <c r="N105" s="155">
        <v>1114</v>
      </c>
      <c r="O105" s="156">
        <v>0.70283911671924293</v>
      </c>
      <c r="P105" s="31"/>
      <c r="Q105" s="153">
        <v>116</v>
      </c>
      <c r="R105" s="110">
        <f t="shared" si="3"/>
        <v>0.14380441676757194</v>
      </c>
      <c r="S105" s="153">
        <v>34</v>
      </c>
      <c r="T105" s="110">
        <f t="shared" si="4"/>
        <v>0.28785193935814135</v>
      </c>
      <c r="U105" s="105">
        <f t="shared" si="1"/>
        <v>150</v>
      </c>
      <c r="V105" s="153">
        <v>0</v>
      </c>
      <c r="W105" s="110">
        <f t="shared" si="5"/>
        <v>0</v>
      </c>
      <c r="X105" s="153">
        <v>3</v>
      </c>
      <c r="Y105" s="350">
        <f t="shared" si="6"/>
        <v>0.20907617504051862</v>
      </c>
      <c r="Z105" s="106">
        <f t="shared" si="2"/>
        <v>3</v>
      </c>
      <c r="AA105" s="31"/>
      <c r="AB105" s="454">
        <v>-72</v>
      </c>
      <c r="AC105" s="454">
        <v>-39</v>
      </c>
      <c r="AD105" s="454">
        <v>-69</v>
      </c>
      <c r="AE105" s="454">
        <v>-77</v>
      </c>
      <c r="AF105" s="454">
        <v>-64</v>
      </c>
      <c r="AG105" s="455">
        <v>33</v>
      </c>
    </row>
    <row r="106" spans="2:33" x14ac:dyDescent="0.3">
      <c r="B106" s="372">
        <v>43928</v>
      </c>
      <c r="C106" s="147"/>
      <c r="D106" s="29"/>
      <c r="E106" s="46">
        <v>39837</v>
      </c>
      <c r="F106" s="46">
        <v>641731</v>
      </c>
      <c r="G106" s="29"/>
      <c r="H106" s="157">
        <v>9</v>
      </c>
      <c r="I106" s="152">
        <v>21</v>
      </c>
      <c r="J106" s="153">
        <v>1018</v>
      </c>
      <c r="K106" s="154">
        <v>0.68368032236400267</v>
      </c>
      <c r="L106" s="153">
        <v>119</v>
      </c>
      <c r="M106" s="154">
        <v>1.0818181818181818</v>
      </c>
      <c r="N106" s="155">
        <v>1137</v>
      </c>
      <c r="O106" s="156">
        <v>0.71106941838649151</v>
      </c>
      <c r="P106" s="31"/>
      <c r="Q106" s="153">
        <v>103</v>
      </c>
      <c r="R106" s="110">
        <f t="shared" si="3"/>
        <v>0.1276884045436199</v>
      </c>
      <c r="S106" s="153">
        <v>36</v>
      </c>
      <c r="T106" s="110">
        <f t="shared" si="4"/>
        <v>0.30478440637920851</v>
      </c>
      <c r="U106" s="105">
        <f t="shared" si="1"/>
        <v>139</v>
      </c>
      <c r="V106" s="153">
        <v>0</v>
      </c>
      <c r="W106" s="110">
        <f t="shared" si="5"/>
        <v>0</v>
      </c>
      <c r="X106" s="153">
        <v>3</v>
      </c>
      <c r="Y106" s="350">
        <f t="shared" si="6"/>
        <v>0.20907617504051862</v>
      </c>
      <c r="Z106" s="106">
        <f t="shared" si="2"/>
        <v>3</v>
      </c>
      <c r="AA106" s="31"/>
      <c r="AB106" s="454">
        <v>-68</v>
      </c>
      <c r="AC106" s="454">
        <v>-30</v>
      </c>
      <c r="AD106" s="454">
        <v>-62</v>
      </c>
      <c r="AE106" s="454">
        <v>-74</v>
      </c>
      <c r="AF106" s="454">
        <v>-64</v>
      </c>
      <c r="AG106" s="455">
        <v>32</v>
      </c>
    </row>
    <row r="107" spans="2:33" x14ac:dyDescent="0.3">
      <c r="B107" s="372">
        <v>43929</v>
      </c>
      <c r="C107" s="147"/>
      <c r="D107" s="29"/>
      <c r="E107" s="46">
        <v>48905</v>
      </c>
      <c r="F107" s="46">
        <v>729512</v>
      </c>
      <c r="G107" s="29"/>
      <c r="H107" s="157">
        <v>12</v>
      </c>
      <c r="I107" s="152">
        <v>21</v>
      </c>
      <c r="J107" s="153">
        <v>1018</v>
      </c>
      <c r="K107" s="154">
        <v>0.68322147651006715</v>
      </c>
      <c r="L107" s="153">
        <v>109</v>
      </c>
      <c r="M107" s="154">
        <v>0.91596638655462181</v>
      </c>
      <c r="N107" s="155">
        <v>1127</v>
      </c>
      <c r="O107" s="156">
        <v>0.70043505282784335</v>
      </c>
      <c r="P107" s="31"/>
      <c r="Q107" s="153">
        <v>126</v>
      </c>
      <c r="R107" s="110">
        <f t="shared" si="3"/>
        <v>0.15620134924753504</v>
      </c>
      <c r="S107" s="153">
        <v>18</v>
      </c>
      <c r="T107" s="110">
        <f t="shared" si="4"/>
        <v>0.15239220318960425</v>
      </c>
      <c r="U107" s="105">
        <f t="shared" si="1"/>
        <v>144</v>
      </c>
      <c r="V107" s="153">
        <v>8</v>
      </c>
      <c r="W107" s="110">
        <f t="shared" si="5"/>
        <v>2.15</v>
      </c>
      <c r="X107" s="153">
        <v>4</v>
      </c>
      <c r="Y107" s="350">
        <f t="shared" si="6"/>
        <v>0.27876823338735818</v>
      </c>
      <c r="Z107" s="106">
        <f t="shared" si="2"/>
        <v>12</v>
      </c>
      <c r="AA107" s="31"/>
      <c r="AB107" s="454">
        <v>-67</v>
      </c>
      <c r="AC107" s="454">
        <v>-27</v>
      </c>
      <c r="AD107" s="454">
        <v>-58</v>
      </c>
      <c r="AE107" s="454">
        <v>-72</v>
      </c>
      <c r="AF107" s="454">
        <v>-63</v>
      </c>
      <c r="AG107" s="455">
        <v>30</v>
      </c>
    </row>
    <row r="108" spans="2:33" x14ac:dyDescent="0.3">
      <c r="B108" s="372">
        <v>43930</v>
      </c>
      <c r="C108" s="147"/>
      <c r="D108" s="29"/>
      <c r="E108" s="46">
        <v>55639</v>
      </c>
      <c r="F108" s="46">
        <v>796088</v>
      </c>
      <c r="G108" s="29"/>
      <c r="H108" s="157">
        <v>6</v>
      </c>
      <c r="I108" s="152">
        <v>24</v>
      </c>
      <c r="J108" s="153">
        <v>456</v>
      </c>
      <c r="K108" s="154">
        <v>0.30624580255204836</v>
      </c>
      <c r="L108" s="153">
        <v>100</v>
      </c>
      <c r="M108" s="154">
        <v>0.96153846153846156</v>
      </c>
      <c r="N108" s="155">
        <v>556</v>
      </c>
      <c r="O108" s="156">
        <v>0.34902699309478968</v>
      </c>
      <c r="P108" s="31"/>
      <c r="Q108" s="153">
        <v>0</v>
      </c>
      <c r="R108" s="110">
        <f t="shared" si="3"/>
        <v>0</v>
      </c>
      <c r="S108" s="153">
        <v>0</v>
      </c>
      <c r="T108" s="110">
        <f t="shared" si="4"/>
        <v>0</v>
      </c>
      <c r="U108" s="105">
        <f t="shared" si="1"/>
        <v>0</v>
      </c>
      <c r="V108" s="153">
        <v>0</v>
      </c>
      <c r="W108" s="110">
        <f t="shared" si="5"/>
        <v>0</v>
      </c>
      <c r="X108" s="153">
        <v>0</v>
      </c>
      <c r="Y108" s="350">
        <f t="shared" si="6"/>
        <v>0</v>
      </c>
      <c r="Z108" s="106">
        <f t="shared" si="2"/>
        <v>0</v>
      </c>
      <c r="AA108" s="31"/>
      <c r="AB108" s="454">
        <v>-71</v>
      </c>
      <c r="AC108" s="454">
        <v>-28</v>
      </c>
      <c r="AD108" s="454">
        <v>-68</v>
      </c>
      <c r="AE108" s="454">
        <v>-78</v>
      </c>
      <c r="AF108" s="454">
        <v>-69</v>
      </c>
      <c r="AG108" s="455">
        <v>35</v>
      </c>
    </row>
    <row r="109" spans="2:33" x14ac:dyDescent="0.3">
      <c r="B109" s="372">
        <v>43931</v>
      </c>
      <c r="C109" s="147"/>
      <c r="D109" s="29"/>
      <c r="E109" s="46">
        <v>62341</v>
      </c>
      <c r="F109" s="46">
        <v>868863</v>
      </c>
      <c r="G109" s="29"/>
      <c r="H109" s="157">
        <v>1</v>
      </c>
      <c r="I109" s="152">
        <v>16</v>
      </c>
      <c r="J109" s="153">
        <v>342</v>
      </c>
      <c r="K109" s="154">
        <v>0.22906898861352981</v>
      </c>
      <c r="L109" s="153">
        <v>53</v>
      </c>
      <c r="M109" s="154">
        <v>0.47747747747747749</v>
      </c>
      <c r="N109" s="155">
        <v>395</v>
      </c>
      <c r="O109" s="156">
        <v>0.24625935162094764</v>
      </c>
      <c r="P109" s="31"/>
      <c r="Q109" s="153">
        <v>0</v>
      </c>
      <c r="R109" s="110">
        <f t="shared" si="3"/>
        <v>0</v>
      </c>
      <c r="S109" s="153">
        <v>0</v>
      </c>
      <c r="T109" s="110">
        <f t="shared" si="4"/>
        <v>0</v>
      </c>
      <c r="U109" s="105">
        <f t="shared" si="1"/>
        <v>0</v>
      </c>
      <c r="V109" s="153">
        <v>0</v>
      </c>
      <c r="W109" s="110">
        <f t="shared" si="5"/>
        <v>0</v>
      </c>
      <c r="X109" s="153">
        <v>0</v>
      </c>
      <c r="Y109" s="350">
        <f t="shared" si="6"/>
        <v>0</v>
      </c>
      <c r="Z109" s="106">
        <f t="shared" si="2"/>
        <v>0</v>
      </c>
      <c r="AA109" s="31"/>
      <c r="AB109" s="454">
        <v>-81</v>
      </c>
      <c r="AC109" s="454">
        <v>-45</v>
      </c>
      <c r="AD109" s="454">
        <v>-70</v>
      </c>
      <c r="AE109" s="454">
        <v>-85</v>
      </c>
      <c r="AF109" s="454">
        <v>-84</v>
      </c>
      <c r="AG109" s="455">
        <v>46</v>
      </c>
    </row>
    <row r="110" spans="2:33" x14ac:dyDescent="0.3">
      <c r="B110" s="372">
        <v>43932</v>
      </c>
      <c r="C110" s="147"/>
      <c r="D110" s="29"/>
      <c r="E110" s="46">
        <v>64192</v>
      </c>
      <c r="F110" s="46">
        <v>883798</v>
      </c>
      <c r="G110" s="29"/>
      <c r="H110" s="157">
        <v>0</v>
      </c>
      <c r="I110" s="152">
        <v>22</v>
      </c>
      <c r="J110" s="153">
        <v>350</v>
      </c>
      <c r="K110" s="154">
        <v>0.38167938931297712</v>
      </c>
      <c r="L110" s="153">
        <v>31</v>
      </c>
      <c r="M110" s="154">
        <v>0.57407407407407407</v>
      </c>
      <c r="N110" s="155">
        <v>381</v>
      </c>
      <c r="O110" s="156">
        <v>0.39237899073120497</v>
      </c>
      <c r="P110" s="31"/>
      <c r="Q110" s="157">
        <v>0</v>
      </c>
      <c r="R110" s="110">
        <f t="shared" si="3"/>
        <v>0</v>
      </c>
      <c r="S110" s="157">
        <v>0</v>
      </c>
      <c r="T110" s="115">
        <f t="shared" si="4"/>
        <v>0</v>
      </c>
      <c r="U110" s="116">
        <f t="shared" si="1"/>
        <v>0</v>
      </c>
      <c r="V110" s="157">
        <v>0</v>
      </c>
      <c r="W110" s="157">
        <f t="shared" si="5"/>
        <v>0</v>
      </c>
      <c r="X110" s="157">
        <v>0</v>
      </c>
      <c r="Y110" s="350">
        <f t="shared" si="6"/>
        <v>0</v>
      </c>
      <c r="Z110" s="117">
        <f t="shared" si="2"/>
        <v>0</v>
      </c>
      <c r="AA110" s="31"/>
      <c r="AB110" s="454">
        <v>-78</v>
      </c>
      <c r="AC110" s="454">
        <v>-40</v>
      </c>
      <c r="AD110" s="454">
        <v>-73</v>
      </c>
      <c r="AE110" s="454">
        <v>-77</v>
      </c>
      <c r="AF110" s="454">
        <v>-58</v>
      </c>
      <c r="AG110" s="455">
        <v>26</v>
      </c>
    </row>
    <row r="111" spans="2:33" x14ac:dyDescent="0.3">
      <c r="B111" s="372">
        <v>43933</v>
      </c>
      <c r="C111" s="147"/>
      <c r="D111" s="29"/>
      <c r="E111" s="46">
        <v>65035</v>
      </c>
      <c r="F111" s="46">
        <v>903387</v>
      </c>
      <c r="G111" s="29"/>
      <c r="H111" s="157">
        <v>0</v>
      </c>
      <c r="I111" s="152">
        <v>21</v>
      </c>
      <c r="J111" s="153">
        <v>336</v>
      </c>
      <c r="K111" s="154">
        <v>0.37333333333333335</v>
      </c>
      <c r="L111" s="153">
        <v>16</v>
      </c>
      <c r="M111" s="154">
        <v>0.44444444444444442</v>
      </c>
      <c r="N111" s="155">
        <v>352</v>
      </c>
      <c r="O111" s="156">
        <v>0.37606837606837606</v>
      </c>
      <c r="P111" s="31"/>
      <c r="Q111" s="157">
        <v>0</v>
      </c>
      <c r="R111" s="110">
        <f t="shared" si="3"/>
        <v>0</v>
      </c>
      <c r="S111" s="157">
        <v>0</v>
      </c>
      <c r="T111" s="115">
        <f t="shared" si="4"/>
        <v>0</v>
      </c>
      <c r="U111" s="116">
        <f t="shared" si="1"/>
        <v>0</v>
      </c>
      <c r="V111" s="157">
        <v>0</v>
      </c>
      <c r="W111" s="157">
        <f t="shared" si="5"/>
        <v>0</v>
      </c>
      <c r="X111" s="157">
        <v>0</v>
      </c>
      <c r="Y111" s="350">
        <f t="shared" si="6"/>
        <v>0</v>
      </c>
      <c r="Z111" s="117">
        <f t="shared" si="2"/>
        <v>0</v>
      </c>
      <c r="AA111" s="31"/>
      <c r="AB111" s="454">
        <v>-86</v>
      </c>
      <c r="AC111" s="454">
        <v>-83</v>
      </c>
      <c r="AD111" s="454">
        <v>-79</v>
      </c>
      <c r="AE111" s="454">
        <v>-81</v>
      </c>
      <c r="AF111" s="454">
        <v>-56</v>
      </c>
      <c r="AG111" s="455">
        <v>23</v>
      </c>
    </row>
    <row r="112" spans="2:33" x14ac:dyDescent="0.3">
      <c r="B112" s="372">
        <v>43934</v>
      </c>
      <c r="C112" s="147"/>
      <c r="D112" s="29"/>
      <c r="E112" s="46">
        <v>65410</v>
      </c>
      <c r="F112" s="46">
        <v>909653</v>
      </c>
      <c r="G112" s="29"/>
      <c r="H112" s="157">
        <v>2</v>
      </c>
      <c r="I112" s="152">
        <v>17</v>
      </c>
      <c r="J112" s="153">
        <v>464</v>
      </c>
      <c r="K112" s="154">
        <v>0.31266846361185985</v>
      </c>
      <c r="L112" s="153">
        <v>69</v>
      </c>
      <c r="M112" s="154">
        <v>0.68316831683168322</v>
      </c>
      <c r="N112" s="155">
        <v>533</v>
      </c>
      <c r="O112" s="156">
        <v>0.33627760252365929</v>
      </c>
      <c r="P112" s="31"/>
      <c r="Q112" s="153">
        <v>131</v>
      </c>
      <c r="R112" s="110">
        <f t="shared" si="3"/>
        <v>0.16239981548751659</v>
      </c>
      <c r="S112" s="153">
        <v>38</v>
      </c>
      <c r="T112" s="110">
        <f t="shared" si="4"/>
        <v>0.32171687340027566</v>
      </c>
      <c r="U112" s="105">
        <f t="shared" si="1"/>
        <v>169</v>
      </c>
      <c r="V112" s="153">
        <v>0</v>
      </c>
      <c r="W112" s="110">
        <f t="shared" si="5"/>
        <v>0</v>
      </c>
      <c r="X112" s="153">
        <v>3</v>
      </c>
      <c r="Y112" s="350">
        <f t="shared" si="6"/>
        <v>0.20907617504051862</v>
      </c>
      <c r="Z112" s="106">
        <f t="shared" si="2"/>
        <v>3</v>
      </c>
      <c r="AA112" s="31"/>
      <c r="AB112" s="454">
        <v>-75</v>
      </c>
      <c r="AC112" s="454">
        <v>-44</v>
      </c>
      <c r="AD112" s="454">
        <v>-67</v>
      </c>
      <c r="AE112" s="454">
        <v>-80</v>
      </c>
      <c r="AF112" s="454">
        <v>-72</v>
      </c>
      <c r="AG112" s="455">
        <v>37</v>
      </c>
    </row>
    <row r="113" spans="2:33" x14ac:dyDescent="0.3">
      <c r="B113" s="372">
        <v>43935</v>
      </c>
      <c r="C113" s="147"/>
      <c r="D113" s="29"/>
      <c r="E113" s="46">
        <v>69114</v>
      </c>
      <c r="F113" s="46">
        <v>938821</v>
      </c>
      <c r="G113" s="29"/>
      <c r="H113" s="157">
        <v>10</v>
      </c>
      <c r="I113" s="152">
        <v>28</v>
      </c>
      <c r="J113" s="153">
        <v>1020</v>
      </c>
      <c r="K113" s="154">
        <v>0.68502350570852921</v>
      </c>
      <c r="L113" s="153">
        <v>100</v>
      </c>
      <c r="M113" s="154">
        <v>0.90909090909090906</v>
      </c>
      <c r="N113" s="155">
        <v>1120</v>
      </c>
      <c r="O113" s="156">
        <v>0.70043777360850534</v>
      </c>
      <c r="P113" s="31"/>
      <c r="Q113" s="153">
        <v>106</v>
      </c>
      <c r="R113" s="110">
        <f t="shared" si="3"/>
        <v>0.13140748428760884</v>
      </c>
      <c r="S113" s="153">
        <v>26</v>
      </c>
      <c r="T113" s="110">
        <f t="shared" si="4"/>
        <v>0.22012207127387282</v>
      </c>
      <c r="U113" s="105">
        <f t="shared" si="1"/>
        <v>132</v>
      </c>
      <c r="V113" s="153">
        <v>0</v>
      </c>
      <c r="W113" s="110">
        <f t="shared" si="5"/>
        <v>0</v>
      </c>
      <c r="X113" s="153">
        <v>2</v>
      </c>
      <c r="Y113" s="350">
        <f t="shared" si="6"/>
        <v>0.13938411669367909</v>
      </c>
      <c r="Z113" s="106">
        <f t="shared" si="2"/>
        <v>2</v>
      </c>
      <c r="AA113" s="31"/>
      <c r="AB113" s="454">
        <v>-68</v>
      </c>
      <c r="AC113" s="454">
        <v>-33</v>
      </c>
      <c r="AD113" s="454">
        <v>-61</v>
      </c>
      <c r="AE113" s="454">
        <v>-73</v>
      </c>
      <c r="AF113" s="454">
        <v>-62</v>
      </c>
      <c r="AG113" s="455">
        <v>31</v>
      </c>
    </row>
    <row r="114" spans="2:33" x14ac:dyDescent="0.3">
      <c r="B114" s="372">
        <v>43936</v>
      </c>
      <c r="C114" s="147"/>
      <c r="D114" s="29"/>
      <c r="E114" s="46">
        <v>74055</v>
      </c>
      <c r="F114" s="46">
        <v>980592</v>
      </c>
      <c r="G114" s="29"/>
      <c r="H114" s="157">
        <v>14</v>
      </c>
      <c r="I114" s="152">
        <v>18</v>
      </c>
      <c r="J114" s="153">
        <v>1019</v>
      </c>
      <c r="K114" s="154">
        <v>0.68389261744966445</v>
      </c>
      <c r="L114" s="153">
        <v>97</v>
      </c>
      <c r="M114" s="154">
        <v>0.81512605042016806</v>
      </c>
      <c r="N114" s="155">
        <v>1116</v>
      </c>
      <c r="O114" s="156">
        <v>0.69359850839030457</v>
      </c>
      <c r="P114" s="31"/>
      <c r="Q114" s="153">
        <v>123</v>
      </c>
      <c r="R114" s="110">
        <f t="shared" si="3"/>
        <v>0.1524822695035461</v>
      </c>
      <c r="S114" s="153">
        <v>36</v>
      </c>
      <c r="T114" s="110">
        <f t="shared" si="4"/>
        <v>0.30478440637920851</v>
      </c>
      <c r="U114" s="105">
        <f t="shared" si="1"/>
        <v>159</v>
      </c>
      <c r="V114" s="153">
        <v>0</v>
      </c>
      <c r="W114" s="110">
        <f t="shared" si="5"/>
        <v>0</v>
      </c>
      <c r="X114" s="153">
        <v>6</v>
      </c>
      <c r="Y114" s="350">
        <f t="shared" si="6"/>
        <v>0.41815235008103724</v>
      </c>
      <c r="Z114" s="106">
        <f t="shared" si="2"/>
        <v>6</v>
      </c>
      <c r="AA114" s="31"/>
      <c r="AB114" s="454">
        <v>-69</v>
      </c>
      <c r="AC114" s="454">
        <v>-35</v>
      </c>
      <c r="AD114" s="454">
        <v>-62</v>
      </c>
      <c r="AE114" s="454">
        <v>-73</v>
      </c>
      <c r="AF114" s="454">
        <v>-63</v>
      </c>
      <c r="AG114" s="455">
        <v>32</v>
      </c>
    </row>
    <row r="115" spans="2:33" x14ac:dyDescent="0.3">
      <c r="B115" s="372">
        <v>43937</v>
      </c>
      <c r="C115" s="147"/>
      <c r="D115" s="29"/>
      <c r="E115" s="46">
        <v>79131</v>
      </c>
      <c r="F115" s="46">
        <v>1018244</v>
      </c>
      <c r="G115" s="29"/>
      <c r="H115" s="157">
        <v>7</v>
      </c>
      <c r="I115" s="152">
        <v>24</v>
      </c>
      <c r="J115" s="153">
        <v>1019</v>
      </c>
      <c r="K115" s="154">
        <v>0.68435191403626594</v>
      </c>
      <c r="L115" s="153">
        <v>89</v>
      </c>
      <c r="M115" s="154">
        <v>0.85576923076923073</v>
      </c>
      <c r="N115" s="155">
        <v>1108</v>
      </c>
      <c r="O115" s="156">
        <v>0.69554300062774643</v>
      </c>
      <c r="P115" s="31"/>
      <c r="Q115" s="153">
        <v>130</v>
      </c>
      <c r="R115" s="110">
        <f t="shared" si="3"/>
        <v>0.16116012223952028</v>
      </c>
      <c r="S115" s="153">
        <v>31</v>
      </c>
      <c r="T115" s="110">
        <f t="shared" si="4"/>
        <v>0.26245323882654065</v>
      </c>
      <c r="U115" s="105">
        <f t="shared" si="1"/>
        <v>161</v>
      </c>
      <c r="V115" s="153">
        <v>0</v>
      </c>
      <c r="W115" s="110">
        <f t="shared" si="5"/>
        <v>0</v>
      </c>
      <c r="X115" s="153">
        <v>3</v>
      </c>
      <c r="Y115" s="350">
        <f t="shared" si="6"/>
        <v>0.20907617504051862</v>
      </c>
      <c r="Z115" s="106">
        <f t="shared" si="2"/>
        <v>3</v>
      </c>
      <c r="AA115" s="31"/>
      <c r="AB115" s="454">
        <v>-69</v>
      </c>
      <c r="AC115" s="454">
        <v>-34</v>
      </c>
      <c r="AD115" s="454">
        <v>-64</v>
      </c>
      <c r="AE115" s="454">
        <v>-75</v>
      </c>
      <c r="AF115" s="454">
        <v>-63</v>
      </c>
      <c r="AG115" s="455">
        <v>33</v>
      </c>
    </row>
    <row r="116" spans="2:33" x14ac:dyDescent="0.3">
      <c r="B116" s="372">
        <v>43938</v>
      </c>
      <c r="C116" s="147"/>
      <c r="D116" s="29"/>
      <c r="E116" s="46">
        <v>82230</v>
      </c>
      <c r="F116" s="46">
        <v>1045187</v>
      </c>
      <c r="G116" s="29"/>
      <c r="H116" s="157">
        <v>9</v>
      </c>
      <c r="I116" s="152">
        <v>18</v>
      </c>
      <c r="J116" s="153">
        <v>1020</v>
      </c>
      <c r="K116" s="154">
        <v>0.68318821165438715</v>
      </c>
      <c r="L116" s="153">
        <v>85</v>
      </c>
      <c r="M116" s="154">
        <v>0.76576576576576572</v>
      </c>
      <c r="N116" s="155">
        <v>1105</v>
      </c>
      <c r="O116" s="156">
        <v>0.68890274314214461</v>
      </c>
      <c r="P116" s="31"/>
      <c r="Q116" s="153">
        <v>84</v>
      </c>
      <c r="R116" s="110">
        <f t="shared" si="3"/>
        <v>0.10413423283169003</v>
      </c>
      <c r="S116" s="153">
        <v>28</v>
      </c>
      <c r="T116" s="110">
        <f t="shared" si="4"/>
        <v>0.23705453829493994</v>
      </c>
      <c r="U116" s="105">
        <f t="shared" si="1"/>
        <v>112</v>
      </c>
      <c r="V116" s="153">
        <v>1</v>
      </c>
      <c r="W116" s="110">
        <f t="shared" si="5"/>
        <v>0.26874999999999999</v>
      </c>
      <c r="X116" s="153">
        <v>3</v>
      </c>
      <c r="Y116" s="350">
        <f t="shared" si="6"/>
        <v>0.20907617504051862</v>
      </c>
      <c r="Z116" s="106">
        <f t="shared" si="2"/>
        <v>4</v>
      </c>
      <c r="AA116" s="31"/>
      <c r="AB116" s="454">
        <v>-69</v>
      </c>
      <c r="AC116" s="454">
        <v>-30</v>
      </c>
      <c r="AD116" s="454">
        <v>-58</v>
      </c>
      <c r="AE116" s="454">
        <v>-73</v>
      </c>
      <c r="AF116" s="454">
        <v>-62</v>
      </c>
      <c r="AG116" s="455">
        <v>35</v>
      </c>
    </row>
    <row r="117" spans="2:33" x14ac:dyDescent="0.3">
      <c r="B117" s="372">
        <v>43939</v>
      </c>
      <c r="C117" s="147"/>
      <c r="D117" s="29"/>
      <c r="E117" s="46">
        <v>84836</v>
      </c>
      <c r="F117" s="46">
        <v>1079347</v>
      </c>
      <c r="G117" s="29"/>
      <c r="H117" s="157">
        <v>10</v>
      </c>
      <c r="I117" s="152">
        <v>24</v>
      </c>
      <c r="J117" s="153">
        <v>646</v>
      </c>
      <c r="K117" s="154">
        <v>0.70447110141766633</v>
      </c>
      <c r="L117" s="153">
        <v>38</v>
      </c>
      <c r="M117" s="154">
        <v>0.70370370370370372</v>
      </c>
      <c r="N117" s="155">
        <v>684</v>
      </c>
      <c r="O117" s="156">
        <v>0.70442842430484032</v>
      </c>
      <c r="P117" s="31"/>
      <c r="Q117" s="157">
        <v>0</v>
      </c>
      <c r="R117" s="110">
        <f t="shared" si="3"/>
        <v>0</v>
      </c>
      <c r="S117" s="157">
        <v>0</v>
      </c>
      <c r="T117" s="115">
        <f t="shared" si="4"/>
        <v>0</v>
      </c>
      <c r="U117" s="116">
        <f t="shared" si="1"/>
        <v>0</v>
      </c>
      <c r="V117" s="157">
        <v>0</v>
      </c>
      <c r="W117" s="157">
        <f t="shared" si="5"/>
        <v>0</v>
      </c>
      <c r="X117" s="157">
        <v>0</v>
      </c>
      <c r="Y117" s="350">
        <f t="shared" si="6"/>
        <v>0</v>
      </c>
      <c r="Z117" s="117">
        <f t="shared" si="2"/>
        <v>0</v>
      </c>
      <c r="AA117" s="31"/>
      <c r="AB117" s="454">
        <v>-72</v>
      </c>
      <c r="AC117" s="454">
        <v>-40</v>
      </c>
      <c r="AD117" s="454">
        <v>-63</v>
      </c>
      <c r="AE117" s="454">
        <v>-70</v>
      </c>
      <c r="AF117" s="454">
        <v>-49</v>
      </c>
      <c r="AG117" s="455">
        <v>22</v>
      </c>
    </row>
    <row r="118" spans="2:33" x14ac:dyDescent="0.3">
      <c r="B118" s="372">
        <v>43940</v>
      </c>
      <c r="C118" s="147"/>
      <c r="D118" s="29"/>
      <c r="E118" s="46">
        <v>85279</v>
      </c>
      <c r="F118" s="46">
        <v>1083062</v>
      </c>
      <c r="G118" s="29"/>
      <c r="H118" s="157">
        <v>8</v>
      </c>
      <c r="I118" s="152">
        <v>18</v>
      </c>
      <c r="J118" s="153">
        <v>629</v>
      </c>
      <c r="K118" s="154">
        <v>0.69888888888888889</v>
      </c>
      <c r="L118" s="153">
        <v>29</v>
      </c>
      <c r="M118" s="154">
        <v>0.80555555555555558</v>
      </c>
      <c r="N118" s="155">
        <v>658</v>
      </c>
      <c r="O118" s="156">
        <v>0.70299145299145294</v>
      </c>
      <c r="P118" s="31"/>
      <c r="Q118" s="157">
        <v>0</v>
      </c>
      <c r="R118" s="110">
        <f t="shared" si="3"/>
        <v>0</v>
      </c>
      <c r="S118" s="157">
        <v>0</v>
      </c>
      <c r="T118" s="115">
        <f t="shared" si="4"/>
        <v>0</v>
      </c>
      <c r="U118" s="116">
        <f t="shared" si="1"/>
        <v>0</v>
      </c>
      <c r="V118" s="157">
        <v>0</v>
      </c>
      <c r="W118" s="157">
        <f t="shared" si="5"/>
        <v>0</v>
      </c>
      <c r="X118" s="157">
        <v>0</v>
      </c>
      <c r="Y118" s="350">
        <f t="shared" si="6"/>
        <v>0</v>
      </c>
      <c r="Z118" s="117">
        <f t="shared" si="2"/>
        <v>0</v>
      </c>
      <c r="AA118" s="31"/>
      <c r="AB118" s="454">
        <v>-78</v>
      </c>
      <c r="AC118" s="454">
        <v>-53</v>
      </c>
      <c r="AD118" s="454">
        <v>-70</v>
      </c>
      <c r="AE118" s="454">
        <v>-75</v>
      </c>
      <c r="AF118" s="454">
        <v>-47</v>
      </c>
      <c r="AG118" s="455">
        <v>20</v>
      </c>
    </row>
    <row r="119" spans="2:33" x14ac:dyDescent="0.3">
      <c r="B119" s="372">
        <v>43941</v>
      </c>
      <c r="C119" s="147"/>
      <c r="D119" s="29"/>
      <c r="E119" s="46">
        <v>85591</v>
      </c>
      <c r="F119" s="46">
        <v>1085824</v>
      </c>
      <c r="G119" s="29"/>
      <c r="H119" s="157">
        <v>10</v>
      </c>
      <c r="I119" s="152">
        <v>27</v>
      </c>
      <c r="J119" s="153">
        <v>1028</v>
      </c>
      <c r="K119" s="154">
        <v>0.69272237196765496</v>
      </c>
      <c r="L119" s="153">
        <v>82</v>
      </c>
      <c r="M119" s="154">
        <v>0.81188118811881194</v>
      </c>
      <c r="N119" s="155">
        <v>1110</v>
      </c>
      <c r="O119" s="156">
        <v>0.70031545741324919</v>
      </c>
      <c r="P119" s="31"/>
      <c r="Q119" s="153">
        <v>107</v>
      </c>
      <c r="R119" s="110">
        <f t="shared" si="3"/>
        <v>0.13264717753560515</v>
      </c>
      <c r="S119" s="153">
        <v>34</v>
      </c>
      <c r="T119" s="110">
        <f t="shared" si="4"/>
        <v>0.28785193935814135</v>
      </c>
      <c r="U119" s="105">
        <f t="shared" si="1"/>
        <v>141</v>
      </c>
      <c r="V119" s="153">
        <v>0</v>
      </c>
      <c r="W119" s="110">
        <f t="shared" si="5"/>
        <v>0</v>
      </c>
      <c r="X119" s="153">
        <v>2</v>
      </c>
      <c r="Y119" s="350">
        <f t="shared" si="6"/>
        <v>0.13938411669367909</v>
      </c>
      <c r="Z119" s="106">
        <f t="shared" si="2"/>
        <v>2</v>
      </c>
      <c r="AA119" s="31"/>
      <c r="AB119" s="454">
        <v>-69</v>
      </c>
      <c r="AC119" s="454">
        <v>-44</v>
      </c>
      <c r="AD119" s="454">
        <v>-66</v>
      </c>
      <c r="AE119" s="454">
        <v>-77</v>
      </c>
      <c r="AF119" s="454">
        <v>-60</v>
      </c>
      <c r="AG119" s="455">
        <v>32</v>
      </c>
    </row>
    <row r="120" spans="2:33" x14ac:dyDescent="0.3">
      <c r="B120" s="372">
        <v>43942</v>
      </c>
      <c r="C120" s="147"/>
      <c r="D120" s="29"/>
      <c r="E120" s="46">
        <v>87778</v>
      </c>
      <c r="F120" s="46">
        <v>1112312</v>
      </c>
      <c r="G120" s="29"/>
      <c r="H120" s="157">
        <v>12</v>
      </c>
      <c r="I120" s="152">
        <v>18</v>
      </c>
      <c r="J120" s="153">
        <v>1030</v>
      </c>
      <c r="K120" s="154">
        <v>0.69173942243116182</v>
      </c>
      <c r="L120" s="153">
        <v>112</v>
      </c>
      <c r="M120" s="154">
        <v>1.0181818181818181</v>
      </c>
      <c r="N120" s="155">
        <v>1142</v>
      </c>
      <c r="O120" s="156">
        <v>0.71419637273295811</v>
      </c>
      <c r="P120" s="31"/>
      <c r="Q120" s="153">
        <v>116</v>
      </c>
      <c r="R120" s="110">
        <f t="shared" si="3"/>
        <v>0.14380441676757194</v>
      </c>
      <c r="S120" s="153">
        <v>38</v>
      </c>
      <c r="T120" s="110">
        <f t="shared" si="4"/>
        <v>0.32171687340027566</v>
      </c>
      <c r="U120" s="105">
        <f t="shared" si="1"/>
        <v>154</v>
      </c>
      <c r="V120" s="153">
        <v>0</v>
      </c>
      <c r="W120" s="110">
        <f t="shared" si="5"/>
        <v>0</v>
      </c>
      <c r="X120" s="153">
        <v>4</v>
      </c>
      <c r="Y120" s="350">
        <f t="shared" si="6"/>
        <v>0.27876823338735818</v>
      </c>
      <c r="Z120" s="106">
        <f t="shared" si="2"/>
        <v>4</v>
      </c>
      <c r="AA120" s="31"/>
      <c r="AB120" s="454">
        <v>-66</v>
      </c>
      <c r="AC120" s="454">
        <v>-36</v>
      </c>
      <c r="AD120" s="454">
        <v>-58</v>
      </c>
      <c r="AE120" s="454">
        <v>-74</v>
      </c>
      <c r="AF120" s="454">
        <v>-60</v>
      </c>
      <c r="AG120" s="455">
        <v>31</v>
      </c>
    </row>
    <row r="121" spans="2:33" x14ac:dyDescent="0.3">
      <c r="B121" s="372">
        <v>43943</v>
      </c>
      <c r="C121" s="147"/>
      <c r="D121" s="29"/>
      <c r="E121" s="46">
        <v>90013</v>
      </c>
      <c r="F121" s="46">
        <v>1132572</v>
      </c>
      <c r="G121" s="29"/>
      <c r="H121" s="157">
        <v>11</v>
      </c>
      <c r="I121" s="152">
        <v>20</v>
      </c>
      <c r="J121" s="153">
        <v>1031</v>
      </c>
      <c r="K121" s="154">
        <v>0.6919463087248322</v>
      </c>
      <c r="L121" s="153">
        <v>104</v>
      </c>
      <c r="M121" s="154">
        <v>0.87394957983193278</v>
      </c>
      <c r="N121" s="155">
        <v>1135</v>
      </c>
      <c r="O121" s="156">
        <v>0.70540708514605344</v>
      </c>
      <c r="P121" s="31"/>
      <c r="Q121" s="153">
        <v>141</v>
      </c>
      <c r="R121" s="110">
        <f t="shared" si="3"/>
        <v>0.17479674796747968</v>
      </c>
      <c r="S121" s="153">
        <v>45</v>
      </c>
      <c r="T121" s="110">
        <f t="shared" si="4"/>
        <v>0.38098050797401062</v>
      </c>
      <c r="U121" s="105">
        <f t="shared" si="1"/>
        <v>186</v>
      </c>
      <c r="V121" s="153">
        <v>0</v>
      </c>
      <c r="W121" s="110">
        <f t="shared" si="5"/>
        <v>0</v>
      </c>
      <c r="X121" s="153">
        <v>2</v>
      </c>
      <c r="Y121" s="350">
        <f t="shared" si="6"/>
        <v>0.13938411669367909</v>
      </c>
      <c r="Z121" s="106">
        <f t="shared" si="2"/>
        <v>2</v>
      </c>
      <c r="AA121" s="31"/>
      <c r="AB121" s="454">
        <v>-67</v>
      </c>
      <c r="AC121" s="454">
        <v>-38</v>
      </c>
      <c r="AD121" s="454">
        <v>-52</v>
      </c>
      <c r="AE121" s="454">
        <v>-73</v>
      </c>
      <c r="AF121" s="454">
        <v>-60</v>
      </c>
      <c r="AG121" s="455">
        <v>30</v>
      </c>
    </row>
    <row r="122" spans="2:33" x14ac:dyDescent="0.3">
      <c r="B122" s="372">
        <v>43944</v>
      </c>
      <c r="C122" s="147"/>
      <c r="D122" s="29"/>
      <c r="E122" s="46">
        <v>91597</v>
      </c>
      <c r="F122" s="46">
        <v>1145660</v>
      </c>
      <c r="G122" s="29"/>
      <c r="H122" s="157">
        <v>10</v>
      </c>
      <c r="I122" s="152">
        <v>28</v>
      </c>
      <c r="J122" s="153">
        <v>1022</v>
      </c>
      <c r="K122" s="154">
        <v>0.68636668905305576</v>
      </c>
      <c r="L122" s="153">
        <v>85</v>
      </c>
      <c r="M122" s="154">
        <v>0.81730769230769229</v>
      </c>
      <c r="N122" s="155">
        <v>1107</v>
      </c>
      <c r="O122" s="156">
        <v>0.69491525423728817</v>
      </c>
      <c r="P122" s="31"/>
      <c r="Q122" s="153">
        <v>147</v>
      </c>
      <c r="R122" s="110">
        <f t="shared" si="3"/>
        <v>0.18223490745545753</v>
      </c>
      <c r="S122" s="153">
        <v>40</v>
      </c>
      <c r="T122" s="110">
        <f t="shared" si="4"/>
        <v>0.33864934042134276</v>
      </c>
      <c r="U122" s="105">
        <f t="shared" si="1"/>
        <v>187</v>
      </c>
      <c r="V122" s="153">
        <v>1</v>
      </c>
      <c r="W122" s="110">
        <f t="shared" si="5"/>
        <v>0.26874999999999999</v>
      </c>
      <c r="X122" s="153">
        <v>7</v>
      </c>
      <c r="Y122" s="350">
        <f t="shared" si="6"/>
        <v>0.4878444084278768</v>
      </c>
      <c r="Z122" s="106">
        <f t="shared" si="2"/>
        <v>8</v>
      </c>
      <c r="AA122" s="31"/>
      <c r="AB122" s="454">
        <v>-65</v>
      </c>
      <c r="AC122" s="454">
        <v>-36</v>
      </c>
      <c r="AD122" s="454">
        <v>-47</v>
      </c>
      <c r="AE122" s="454">
        <v>-73</v>
      </c>
      <c r="AF122" s="454">
        <v>-60</v>
      </c>
      <c r="AG122" s="455">
        <v>30</v>
      </c>
    </row>
    <row r="123" spans="2:33" x14ac:dyDescent="0.3">
      <c r="B123" s="372">
        <v>43945</v>
      </c>
      <c r="C123" s="147"/>
      <c r="D123" s="29"/>
      <c r="E123" s="46">
        <v>93309</v>
      </c>
      <c r="F123" s="46">
        <v>1162159</v>
      </c>
      <c r="G123" s="29"/>
      <c r="H123" s="157">
        <v>8</v>
      </c>
      <c r="I123" s="152">
        <v>23</v>
      </c>
      <c r="J123" s="153">
        <v>1030</v>
      </c>
      <c r="K123" s="154">
        <v>0.68988613529805765</v>
      </c>
      <c r="L123" s="153">
        <v>87</v>
      </c>
      <c r="M123" s="154">
        <v>0.78378378378378377</v>
      </c>
      <c r="N123" s="155">
        <v>1117</v>
      </c>
      <c r="O123" s="156">
        <v>0.69638403990024933</v>
      </c>
      <c r="P123" s="31"/>
      <c r="Q123" s="153">
        <v>145</v>
      </c>
      <c r="R123" s="110">
        <f t="shared" si="3"/>
        <v>0.17975552095946493</v>
      </c>
      <c r="S123" s="153">
        <v>18</v>
      </c>
      <c r="T123" s="110">
        <f t="shared" si="4"/>
        <v>0.15239220318960425</v>
      </c>
      <c r="U123" s="105">
        <f t="shared" si="1"/>
        <v>163</v>
      </c>
      <c r="V123" s="153">
        <v>6</v>
      </c>
      <c r="W123" s="110">
        <f t="shared" si="5"/>
        <v>1.6125</v>
      </c>
      <c r="X123" s="153">
        <v>3</v>
      </c>
      <c r="Y123" s="350">
        <f t="shared" si="6"/>
        <v>0.20907617504051862</v>
      </c>
      <c r="Z123" s="106">
        <f t="shared" si="2"/>
        <v>9</v>
      </c>
      <c r="AA123" s="31"/>
      <c r="AB123" s="454">
        <v>-68</v>
      </c>
      <c r="AC123" s="454">
        <v>-33</v>
      </c>
      <c r="AD123" s="454">
        <v>-54</v>
      </c>
      <c r="AE123" s="454">
        <v>-73</v>
      </c>
      <c r="AF123" s="454">
        <v>-59</v>
      </c>
      <c r="AG123" s="455">
        <v>33</v>
      </c>
    </row>
    <row r="124" spans="2:33" x14ac:dyDescent="0.3">
      <c r="B124" s="372">
        <v>43946</v>
      </c>
      <c r="C124" s="147"/>
      <c r="D124" s="29"/>
      <c r="E124" s="46">
        <v>94752</v>
      </c>
      <c r="F124" s="46">
        <v>1178380</v>
      </c>
      <c r="G124" s="29"/>
      <c r="H124" s="157">
        <v>10</v>
      </c>
      <c r="I124" s="152">
        <v>18</v>
      </c>
      <c r="J124" s="153">
        <v>640</v>
      </c>
      <c r="K124" s="154">
        <v>0.69792802617230099</v>
      </c>
      <c r="L124" s="153">
        <v>41</v>
      </c>
      <c r="M124" s="154">
        <v>0.7592592592592593</v>
      </c>
      <c r="N124" s="155">
        <v>681</v>
      </c>
      <c r="O124" s="156">
        <v>0.7013388259526262</v>
      </c>
      <c r="P124" s="31"/>
      <c r="Q124" s="157">
        <v>0</v>
      </c>
      <c r="R124" s="110">
        <f t="shared" si="3"/>
        <v>0</v>
      </c>
      <c r="S124" s="157">
        <v>0</v>
      </c>
      <c r="T124" s="115">
        <f t="shared" si="4"/>
        <v>0</v>
      </c>
      <c r="U124" s="116">
        <f t="shared" si="1"/>
        <v>0</v>
      </c>
      <c r="V124" s="157">
        <v>0</v>
      </c>
      <c r="W124" s="157">
        <f t="shared" si="5"/>
        <v>0</v>
      </c>
      <c r="X124" s="157">
        <v>0</v>
      </c>
      <c r="Y124" s="350">
        <f t="shared" si="6"/>
        <v>0</v>
      </c>
      <c r="Z124" s="117">
        <f t="shared" si="2"/>
        <v>0</v>
      </c>
      <c r="AA124" s="31"/>
      <c r="AB124" s="454">
        <v>-73</v>
      </c>
      <c r="AC124" s="454">
        <v>-41</v>
      </c>
      <c r="AD124" s="454">
        <v>-64</v>
      </c>
      <c r="AE124" s="454">
        <v>-71</v>
      </c>
      <c r="AF124" s="454">
        <v>-51</v>
      </c>
      <c r="AG124" s="455">
        <v>23</v>
      </c>
    </row>
    <row r="125" spans="2:33" x14ac:dyDescent="0.3">
      <c r="B125" s="372">
        <v>43947</v>
      </c>
      <c r="C125" s="147"/>
      <c r="D125" s="29"/>
      <c r="E125" s="46">
        <v>94915</v>
      </c>
      <c r="F125" s="46">
        <v>1179816</v>
      </c>
      <c r="G125" s="29"/>
      <c r="H125" s="157">
        <v>10</v>
      </c>
      <c r="I125" s="152">
        <v>28</v>
      </c>
      <c r="J125" s="153">
        <v>629</v>
      </c>
      <c r="K125" s="154">
        <v>0.69888888888888889</v>
      </c>
      <c r="L125" s="153">
        <v>25</v>
      </c>
      <c r="M125" s="154">
        <v>0.69444444444444442</v>
      </c>
      <c r="N125" s="155">
        <v>654</v>
      </c>
      <c r="O125" s="156">
        <v>0.69871794871794868</v>
      </c>
      <c r="P125" s="31"/>
      <c r="Q125" s="157">
        <v>0</v>
      </c>
      <c r="R125" s="110">
        <f t="shared" si="3"/>
        <v>0</v>
      </c>
      <c r="S125" s="157">
        <v>0</v>
      </c>
      <c r="T125" s="115">
        <f t="shared" si="4"/>
        <v>0</v>
      </c>
      <c r="U125" s="116">
        <f t="shared" si="1"/>
        <v>0</v>
      </c>
      <c r="V125" s="157">
        <v>0</v>
      </c>
      <c r="W125" s="157">
        <f t="shared" si="5"/>
        <v>0</v>
      </c>
      <c r="X125" s="157">
        <v>0</v>
      </c>
      <c r="Y125" s="350">
        <f t="shared" si="6"/>
        <v>0</v>
      </c>
      <c r="Z125" s="117">
        <f t="shared" si="2"/>
        <v>0</v>
      </c>
      <c r="AA125" s="31"/>
      <c r="AB125" s="454">
        <v>-77</v>
      </c>
      <c r="AC125" s="454">
        <v>-50</v>
      </c>
      <c r="AD125" s="454">
        <v>-69</v>
      </c>
      <c r="AE125" s="454">
        <v>-74</v>
      </c>
      <c r="AF125" s="454">
        <v>-45</v>
      </c>
      <c r="AG125" s="455">
        <v>19</v>
      </c>
    </row>
    <row r="126" spans="2:33" x14ac:dyDescent="0.3">
      <c r="B126" s="372">
        <v>43948</v>
      </c>
      <c r="C126" s="147"/>
      <c r="D126" s="29"/>
      <c r="E126" s="46">
        <v>95058</v>
      </c>
      <c r="F126" s="46">
        <v>1180769</v>
      </c>
      <c r="G126" s="29"/>
      <c r="H126" s="157">
        <v>8</v>
      </c>
      <c r="I126" s="152">
        <v>25</v>
      </c>
      <c r="J126" s="153">
        <v>1028</v>
      </c>
      <c r="K126" s="154">
        <v>0.69272237196765496</v>
      </c>
      <c r="L126" s="153">
        <v>84</v>
      </c>
      <c r="M126" s="154">
        <v>0.83168316831683164</v>
      </c>
      <c r="N126" s="155">
        <v>1112</v>
      </c>
      <c r="O126" s="156"/>
      <c r="P126" s="31"/>
      <c r="Q126" s="153">
        <v>163</v>
      </c>
      <c r="R126" s="110">
        <f t="shared" si="3"/>
        <v>0.20206999942339851</v>
      </c>
      <c r="S126" s="153">
        <v>93</v>
      </c>
      <c r="T126" s="110">
        <f t="shared" si="4"/>
        <v>0.787359716479622</v>
      </c>
      <c r="U126" s="105">
        <f t="shared" si="1"/>
        <v>256</v>
      </c>
      <c r="V126" s="153">
        <v>0</v>
      </c>
      <c r="W126" s="110">
        <f t="shared" si="5"/>
        <v>0</v>
      </c>
      <c r="X126" s="153">
        <v>10</v>
      </c>
      <c r="Y126" s="350">
        <f t="shared" si="6"/>
        <v>0.69692058346839547</v>
      </c>
      <c r="Z126" s="106">
        <f t="shared" si="2"/>
        <v>10</v>
      </c>
      <c r="AA126" s="31"/>
      <c r="AB126" s="454">
        <v>-65</v>
      </c>
      <c r="AC126" s="454">
        <v>-37</v>
      </c>
      <c r="AD126" s="454">
        <v>-52</v>
      </c>
      <c r="AE126" s="454">
        <v>-73</v>
      </c>
      <c r="AF126" s="454">
        <v>-58</v>
      </c>
      <c r="AG126" s="455">
        <v>30</v>
      </c>
    </row>
    <row r="127" spans="2:33" x14ac:dyDescent="0.3">
      <c r="B127" s="372">
        <v>43949</v>
      </c>
      <c r="C127" s="147"/>
      <c r="D127" s="29"/>
      <c r="E127" s="46">
        <v>96389</v>
      </c>
      <c r="F127" s="46">
        <v>1191323</v>
      </c>
      <c r="G127" s="29"/>
      <c r="H127" s="157">
        <v>11</v>
      </c>
      <c r="I127" s="152">
        <v>29</v>
      </c>
      <c r="J127" s="153">
        <v>1030</v>
      </c>
      <c r="K127" s="154">
        <v>0.69173942243116182</v>
      </c>
      <c r="L127" s="153">
        <v>97</v>
      </c>
      <c r="M127" s="154">
        <v>0.88181818181818183</v>
      </c>
      <c r="N127" s="155">
        <v>1127</v>
      </c>
      <c r="O127" s="158"/>
      <c r="P127" s="158"/>
      <c r="Q127" s="153">
        <v>244</v>
      </c>
      <c r="R127" s="110">
        <f t="shared" si="3"/>
        <v>0.30248515251109959</v>
      </c>
      <c r="S127" s="153">
        <v>186</v>
      </c>
      <c r="T127" s="110">
        <f t="shared" ref="T127:T128" si="7">S127/$S$68</f>
        <v>1.574719432959244</v>
      </c>
      <c r="U127" s="105">
        <f t="shared" ref="U127:U128" si="8">Q127+S127</f>
        <v>430</v>
      </c>
      <c r="V127" s="153">
        <v>0</v>
      </c>
      <c r="W127" s="110">
        <f t="shared" ref="W127:W128" si="9">V127/$V$68</f>
        <v>0</v>
      </c>
      <c r="X127" s="153">
        <v>3</v>
      </c>
      <c r="Y127" s="350">
        <f t="shared" ref="Y127:Y128" si="10">X127/$X$68</f>
        <v>0.20907617504051862</v>
      </c>
      <c r="Z127" s="106">
        <f t="shared" ref="Z127:Z128" si="11">V127+X127</f>
        <v>3</v>
      </c>
      <c r="AA127" s="158"/>
      <c r="AB127" s="454">
        <v>-63</v>
      </c>
      <c r="AC127" s="454">
        <v>-31</v>
      </c>
      <c r="AD127" s="454">
        <v>-50</v>
      </c>
      <c r="AE127" s="454">
        <v>-71</v>
      </c>
      <c r="AF127" s="454">
        <v>-58</v>
      </c>
      <c r="AG127" s="455">
        <v>27</v>
      </c>
    </row>
    <row r="128" spans="2:33" x14ac:dyDescent="0.3">
      <c r="B128" s="372">
        <v>43950</v>
      </c>
      <c r="C128" s="147"/>
      <c r="D128" s="29"/>
      <c r="E128" s="46">
        <v>97699</v>
      </c>
      <c r="F128" s="46">
        <v>1201387</v>
      </c>
      <c r="G128" s="29"/>
      <c r="H128" s="157">
        <v>9</v>
      </c>
      <c r="I128" s="152">
        <v>26</v>
      </c>
      <c r="J128" s="153">
        <v>1030</v>
      </c>
      <c r="K128" s="154">
        <v>0.6912751677852349</v>
      </c>
      <c r="L128" s="153">
        <v>106</v>
      </c>
      <c r="M128" s="154">
        <v>0.89075630252100846</v>
      </c>
      <c r="N128" s="155">
        <v>1136</v>
      </c>
      <c r="O128" s="158"/>
      <c r="P128" s="158"/>
      <c r="Q128" s="153">
        <v>246</v>
      </c>
      <c r="R128" s="110">
        <f t="shared" si="3"/>
        <v>0.30496453900709219</v>
      </c>
      <c r="S128" s="153">
        <v>87</v>
      </c>
      <c r="T128" s="110">
        <f t="shared" si="7"/>
        <v>0.73656231541642059</v>
      </c>
      <c r="U128" s="105">
        <f t="shared" si="8"/>
        <v>333</v>
      </c>
      <c r="V128" s="153">
        <v>0</v>
      </c>
      <c r="W128" s="110">
        <f t="shared" si="9"/>
        <v>0</v>
      </c>
      <c r="X128" s="153">
        <v>7</v>
      </c>
      <c r="Y128" s="350">
        <f t="shared" si="10"/>
        <v>0.4878444084278768</v>
      </c>
      <c r="Z128" s="106">
        <f t="shared" si="11"/>
        <v>7</v>
      </c>
      <c r="AA128" s="158"/>
      <c r="AB128" s="454">
        <v>-64</v>
      </c>
      <c r="AC128" s="454">
        <v>-32</v>
      </c>
      <c r="AD128" s="454">
        <v>-54</v>
      </c>
      <c r="AE128" s="454">
        <v>-72</v>
      </c>
      <c r="AF128" s="454">
        <v>-58</v>
      </c>
      <c r="AG128" s="455">
        <v>29</v>
      </c>
    </row>
    <row r="129" spans="2:33" x14ac:dyDescent="0.3">
      <c r="B129" s="372">
        <v>43951</v>
      </c>
      <c r="C129" s="379">
        <v>63643</v>
      </c>
      <c r="D129" s="29"/>
      <c r="E129" s="46">
        <v>99140</v>
      </c>
      <c r="F129" s="46">
        <v>1211880</v>
      </c>
      <c r="G129" s="29"/>
      <c r="H129" s="157">
        <v>10</v>
      </c>
      <c r="I129" s="152">
        <v>20</v>
      </c>
      <c r="J129" s="153">
        <v>1030</v>
      </c>
      <c r="K129" s="154">
        <v>0.69173942243116182</v>
      </c>
      <c r="L129" s="153">
        <v>95</v>
      </c>
      <c r="M129" s="154">
        <v>0.91346153846153844</v>
      </c>
      <c r="N129" s="155">
        <v>1125</v>
      </c>
      <c r="O129" s="158"/>
      <c r="P129" s="158"/>
      <c r="Q129" s="153">
        <v>263</v>
      </c>
      <c r="R129" s="110">
        <f t="shared" si="3"/>
        <v>0.3260393242230295</v>
      </c>
      <c r="S129" s="153">
        <v>70</v>
      </c>
      <c r="T129" s="110">
        <f t="shared" ref="T129:T132" si="12">S129/$S$68</f>
        <v>0.59263634573734991</v>
      </c>
      <c r="U129" s="105">
        <f t="shared" ref="U129:U132" si="13">Q129+S129</f>
        <v>333</v>
      </c>
      <c r="V129" s="153">
        <v>0</v>
      </c>
      <c r="W129" s="110">
        <f t="shared" ref="W129:W132" si="14">V129/$V$68</f>
        <v>0</v>
      </c>
      <c r="X129" s="153">
        <v>3</v>
      </c>
      <c r="Y129" s="350">
        <f t="shared" ref="Y129:Y132" si="15">X129/$X$68</f>
        <v>0.20907617504051862</v>
      </c>
      <c r="Z129" s="106">
        <f t="shared" ref="Z129:Z132" si="16">V129+X129</f>
        <v>3</v>
      </c>
      <c r="AA129" s="158"/>
      <c r="AB129" s="454">
        <v>-60</v>
      </c>
      <c r="AC129" s="454">
        <v>-19</v>
      </c>
      <c r="AD129" s="454">
        <v>-42</v>
      </c>
      <c r="AE129" s="454">
        <v>-66</v>
      </c>
      <c r="AF129" s="454">
        <v>-57</v>
      </c>
      <c r="AG129" s="455">
        <v>27</v>
      </c>
    </row>
    <row r="130" spans="2:33" x14ac:dyDescent="0.3">
      <c r="B130" s="372">
        <v>43952</v>
      </c>
      <c r="C130" s="147"/>
      <c r="D130" s="29"/>
      <c r="E130" s="46">
        <v>101802</v>
      </c>
      <c r="F130" s="46">
        <v>1250124</v>
      </c>
      <c r="G130" s="29"/>
      <c r="H130" s="157">
        <v>9</v>
      </c>
      <c r="I130" s="152">
        <v>21</v>
      </c>
      <c r="J130" s="153">
        <v>618</v>
      </c>
      <c r="K130" s="154">
        <v>0.41393168117883455</v>
      </c>
      <c r="L130" s="153">
        <v>34</v>
      </c>
      <c r="M130" s="154">
        <v>0.30630630630630629</v>
      </c>
      <c r="N130" s="155">
        <v>618</v>
      </c>
      <c r="O130" s="158"/>
      <c r="P130" s="158"/>
      <c r="Q130" s="157">
        <v>0</v>
      </c>
      <c r="R130" s="110">
        <f t="shared" si="3"/>
        <v>0</v>
      </c>
      <c r="S130" s="157">
        <v>0</v>
      </c>
      <c r="T130" s="115">
        <f t="shared" si="12"/>
        <v>0</v>
      </c>
      <c r="U130" s="124">
        <f t="shared" si="13"/>
        <v>0</v>
      </c>
      <c r="V130" s="157">
        <v>0</v>
      </c>
      <c r="W130" s="157">
        <f t="shared" si="14"/>
        <v>0</v>
      </c>
      <c r="X130" s="157">
        <v>0</v>
      </c>
      <c r="Y130" s="351">
        <f t="shared" si="15"/>
        <v>0</v>
      </c>
      <c r="Z130" s="125">
        <f t="shared" si="16"/>
        <v>0</v>
      </c>
      <c r="AA130" s="158"/>
      <c r="AB130" s="454">
        <v>-77</v>
      </c>
      <c r="AC130" s="454">
        <v>-44</v>
      </c>
      <c r="AD130" s="454">
        <v>-60</v>
      </c>
      <c r="AE130" s="454">
        <v>-81</v>
      </c>
      <c r="AF130" s="454">
        <v>-81</v>
      </c>
      <c r="AG130" s="455">
        <v>43</v>
      </c>
    </row>
    <row r="131" spans="2:33" x14ac:dyDescent="0.3">
      <c r="B131" s="372">
        <v>43953</v>
      </c>
      <c r="C131" s="147"/>
      <c r="D131" s="29"/>
      <c r="E131" s="46">
        <v>102184</v>
      </c>
      <c r="F131" s="46">
        <v>1256266</v>
      </c>
      <c r="G131" s="29"/>
      <c r="H131" s="157">
        <v>11</v>
      </c>
      <c r="I131" s="152">
        <v>22</v>
      </c>
      <c r="J131" s="153">
        <v>620</v>
      </c>
      <c r="K131" s="154">
        <v>0.67611777535441653</v>
      </c>
      <c r="L131" s="153">
        <v>48</v>
      </c>
      <c r="M131" s="154">
        <v>0.88888888888888884</v>
      </c>
      <c r="N131" s="155">
        <v>620</v>
      </c>
      <c r="O131" s="158"/>
      <c r="P131" s="158"/>
      <c r="Q131" s="157">
        <v>0</v>
      </c>
      <c r="R131" s="110">
        <f t="shared" si="3"/>
        <v>0</v>
      </c>
      <c r="S131" s="157">
        <v>0</v>
      </c>
      <c r="T131" s="115">
        <f t="shared" si="12"/>
        <v>0</v>
      </c>
      <c r="U131" s="124">
        <f t="shared" si="13"/>
        <v>0</v>
      </c>
      <c r="V131" s="157">
        <v>0</v>
      </c>
      <c r="W131" s="157">
        <f t="shared" si="14"/>
        <v>0</v>
      </c>
      <c r="X131" s="157">
        <v>0</v>
      </c>
      <c r="Y131" s="351">
        <f t="shared" si="15"/>
        <v>0</v>
      </c>
      <c r="Z131" s="125">
        <f t="shared" si="16"/>
        <v>0</v>
      </c>
      <c r="AA131" s="158"/>
      <c r="AB131" s="454">
        <v>-71</v>
      </c>
      <c r="AC131" s="454">
        <v>-33</v>
      </c>
      <c r="AD131" s="454">
        <v>-54</v>
      </c>
      <c r="AE131" s="454">
        <v>-67</v>
      </c>
      <c r="AF131" s="454">
        <v>-46</v>
      </c>
      <c r="AG131" s="455">
        <v>22</v>
      </c>
    </row>
    <row r="132" spans="2:33" x14ac:dyDescent="0.3">
      <c r="B132" s="372">
        <v>43954</v>
      </c>
      <c r="C132" s="147"/>
      <c r="D132" s="29"/>
      <c r="E132" s="46">
        <v>102357</v>
      </c>
      <c r="F132" s="46">
        <v>1257766</v>
      </c>
      <c r="G132" s="29"/>
      <c r="H132" s="157">
        <v>10</v>
      </c>
      <c r="I132" s="152">
        <v>20</v>
      </c>
      <c r="J132" s="153">
        <v>606</v>
      </c>
      <c r="K132" s="154">
        <v>0.67333333333333334</v>
      </c>
      <c r="L132" s="153">
        <v>44</v>
      </c>
      <c r="M132" s="154">
        <v>1.2222222222222223</v>
      </c>
      <c r="N132" s="155">
        <v>606</v>
      </c>
      <c r="O132" s="158"/>
      <c r="P132" s="158"/>
      <c r="Q132" s="157">
        <v>0</v>
      </c>
      <c r="R132" s="110">
        <f t="shared" si="3"/>
        <v>0</v>
      </c>
      <c r="S132" s="157">
        <v>0</v>
      </c>
      <c r="T132" s="115">
        <f t="shared" si="12"/>
        <v>0</v>
      </c>
      <c r="U132" s="124">
        <f t="shared" si="13"/>
        <v>0</v>
      </c>
      <c r="V132" s="157">
        <v>0</v>
      </c>
      <c r="W132" s="157">
        <f t="shared" si="14"/>
        <v>0</v>
      </c>
      <c r="X132" s="157">
        <v>0</v>
      </c>
      <c r="Y132" s="351">
        <f t="shared" si="15"/>
        <v>0</v>
      </c>
      <c r="Z132" s="125">
        <f t="shared" si="16"/>
        <v>0</v>
      </c>
      <c r="AA132" s="158"/>
      <c r="AB132" s="454">
        <v>-72</v>
      </c>
      <c r="AC132" s="454">
        <v>-44</v>
      </c>
      <c r="AD132" s="454">
        <v>-51</v>
      </c>
      <c r="AE132" s="454">
        <v>-67</v>
      </c>
      <c r="AF132" s="454">
        <v>-35</v>
      </c>
      <c r="AG132" s="455">
        <v>17</v>
      </c>
    </row>
    <row r="133" spans="2:33" x14ac:dyDescent="0.3">
      <c r="B133" s="372">
        <v>43955</v>
      </c>
      <c r="C133" s="147"/>
      <c r="D133" s="29"/>
      <c r="E133" s="46">
        <v>102489</v>
      </c>
      <c r="F133" s="46">
        <v>1258938</v>
      </c>
      <c r="G133" s="29"/>
      <c r="H133" s="157">
        <v>13</v>
      </c>
      <c r="I133" s="152">
        <v>20</v>
      </c>
      <c r="J133" s="153">
        <v>1449</v>
      </c>
      <c r="K133" s="154">
        <v>0.97641509433962259</v>
      </c>
      <c r="L133" s="153">
        <v>79</v>
      </c>
      <c r="M133" s="154">
        <v>0.78217821782178221</v>
      </c>
      <c r="N133" s="155">
        <v>1528</v>
      </c>
      <c r="O133" s="158"/>
      <c r="P133" s="158"/>
      <c r="Q133" s="153">
        <v>149</v>
      </c>
      <c r="R133" s="110">
        <f t="shared" si="3"/>
        <v>0.18471429395145017</v>
      </c>
      <c r="S133" s="153">
        <v>23</v>
      </c>
      <c r="T133" s="110">
        <f t="shared" ref="T133" si="17">S133/$S$68</f>
        <v>0.19472337074227208</v>
      </c>
      <c r="U133" s="105">
        <f t="shared" ref="U133" si="18">Q133+S133</f>
        <v>172</v>
      </c>
      <c r="V133" s="153">
        <v>0</v>
      </c>
      <c r="W133" s="110">
        <f t="shared" ref="W133" si="19">V133/$V$68</f>
        <v>0</v>
      </c>
      <c r="X133" s="153">
        <v>2</v>
      </c>
      <c r="Y133" s="351">
        <f t="shared" ref="Y133" si="20">X133/$X$68</f>
        <v>0.13938411669367909</v>
      </c>
      <c r="Z133" s="125">
        <f t="shared" ref="Z133" si="21">V133+X133</f>
        <v>2</v>
      </c>
      <c r="AA133" s="158"/>
      <c r="AB133" s="454">
        <v>-58</v>
      </c>
      <c r="AC133" s="454">
        <v>-27</v>
      </c>
      <c r="AD133" s="454">
        <v>-40</v>
      </c>
      <c r="AE133" s="454">
        <v>-65</v>
      </c>
      <c r="AF133" s="454">
        <v>-52</v>
      </c>
      <c r="AG133" s="455">
        <v>26</v>
      </c>
    </row>
    <row r="134" spans="2:33" x14ac:dyDescent="0.3">
      <c r="B134" s="372">
        <v>43956</v>
      </c>
      <c r="C134" s="147"/>
      <c r="D134" s="29"/>
      <c r="E134" s="46">
        <v>103668</v>
      </c>
      <c r="F134" s="46">
        <v>1269728</v>
      </c>
      <c r="G134" s="29"/>
      <c r="H134" s="157">
        <v>11</v>
      </c>
      <c r="I134" s="152">
        <v>16</v>
      </c>
      <c r="J134" s="153">
        <v>1453</v>
      </c>
      <c r="K134" s="154">
        <v>0.97582269979852254</v>
      </c>
      <c r="L134" s="153">
        <v>105</v>
      </c>
      <c r="M134" s="154">
        <v>0.95454545454545459</v>
      </c>
      <c r="N134" s="155">
        <v>1558</v>
      </c>
      <c r="O134" s="158"/>
      <c r="P134" s="158"/>
      <c r="Q134" s="153">
        <v>157</v>
      </c>
      <c r="R134" s="110">
        <f t="shared" si="3"/>
        <v>0.19463183993542063</v>
      </c>
      <c r="S134" s="153">
        <v>30</v>
      </c>
      <c r="T134" s="110">
        <f t="shared" ref="T134:T135" si="22">S134/$S$68</f>
        <v>0.2539870053160071</v>
      </c>
      <c r="U134" s="105">
        <f t="shared" ref="U134:U135" si="23">Q134+S134</f>
        <v>187</v>
      </c>
      <c r="V134" s="153">
        <v>0</v>
      </c>
      <c r="W134" s="110">
        <f t="shared" ref="W134:W135" si="24">V134/$V$68</f>
        <v>0</v>
      </c>
      <c r="X134" s="153">
        <v>13</v>
      </c>
      <c r="Y134" s="351">
        <f t="shared" ref="Y134:Y135" si="25">X134/$X$68</f>
        <v>0.90599675850891404</v>
      </c>
      <c r="Z134" s="125">
        <f t="shared" ref="Z134:Z135" si="26">V134+X134</f>
        <v>13</v>
      </c>
      <c r="AA134" s="158"/>
      <c r="AB134" s="454">
        <v>-57</v>
      </c>
      <c r="AC134" s="454">
        <v>-24</v>
      </c>
      <c r="AD134" s="454">
        <v>-33</v>
      </c>
      <c r="AE134" s="454">
        <v>-64</v>
      </c>
      <c r="AF134" s="454">
        <v>-51</v>
      </c>
      <c r="AG134" s="455">
        <v>25</v>
      </c>
    </row>
    <row r="135" spans="2:33" x14ac:dyDescent="0.3">
      <c r="B135" s="372">
        <v>43957</v>
      </c>
      <c r="C135" s="147"/>
      <c r="D135" s="29"/>
      <c r="E135" s="46">
        <v>104617</v>
      </c>
      <c r="F135" s="46">
        <v>1277526</v>
      </c>
      <c r="G135" s="29"/>
      <c r="H135" s="157">
        <v>11</v>
      </c>
      <c r="I135" s="152">
        <v>21</v>
      </c>
      <c r="J135" s="153">
        <v>1452</v>
      </c>
      <c r="K135" s="154">
        <v>0.97449664429530203</v>
      </c>
      <c r="L135" s="153">
        <v>121</v>
      </c>
      <c r="M135" s="154">
        <v>1.0168067226890756</v>
      </c>
      <c r="N135" s="155">
        <v>1573</v>
      </c>
      <c r="O135" s="158"/>
      <c r="P135" s="158"/>
      <c r="Q135" s="153">
        <v>177</v>
      </c>
      <c r="R135" s="110">
        <f t="shared" si="3"/>
        <v>0.21942570489534682</v>
      </c>
      <c r="S135" s="153">
        <v>39</v>
      </c>
      <c r="T135" s="110">
        <f t="shared" si="22"/>
        <v>0.33018310691080921</v>
      </c>
      <c r="U135" s="105">
        <f t="shared" si="23"/>
        <v>216</v>
      </c>
      <c r="V135" s="153">
        <v>5</v>
      </c>
      <c r="W135" s="110">
        <f t="shared" si="24"/>
        <v>1.34375</v>
      </c>
      <c r="X135" s="153">
        <v>0</v>
      </c>
      <c r="Y135" s="351">
        <f t="shared" si="25"/>
        <v>0</v>
      </c>
      <c r="Z135" s="125">
        <f t="shared" si="26"/>
        <v>5</v>
      </c>
      <c r="AA135" s="158"/>
      <c r="AB135" s="454">
        <v>-56</v>
      </c>
      <c r="AC135" s="454">
        <v>-23</v>
      </c>
      <c r="AD135" s="454">
        <v>-21</v>
      </c>
      <c r="AE135" s="454">
        <v>-61</v>
      </c>
      <c r="AF135" s="454">
        <v>-51</v>
      </c>
      <c r="AG135" s="455">
        <v>24</v>
      </c>
    </row>
    <row r="136" spans="2:33" x14ac:dyDescent="0.3">
      <c r="B136" s="372">
        <v>43958</v>
      </c>
      <c r="C136" s="147"/>
      <c r="D136" s="29"/>
      <c r="E136" s="46">
        <v>105484</v>
      </c>
      <c r="F136" s="46">
        <v>1283774</v>
      </c>
      <c r="G136" s="29"/>
      <c r="H136" s="157">
        <v>10</v>
      </c>
      <c r="I136" s="152">
        <v>27</v>
      </c>
      <c r="J136" s="153">
        <v>1452</v>
      </c>
      <c r="K136" s="154">
        <v>0.97515110812625927</v>
      </c>
      <c r="L136" s="153">
        <v>97</v>
      </c>
      <c r="M136" s="154">
        <v>0.93269230769230771</v>
      </c>
      <c r="N136" s="155">
        <v>1549</v>
      </c>
      <c r="O136" s="158"/>
      <c r="P136" s="158"/>
      <c r="Q136" s="153">
        <v>151</v>
      </c>
      <c r="R136" s="110">
        <f t="shared" si="3"/>
        <v>0.18719368044744278</v>
      </c>
      <c r="S136" s="153">
        <v>32</v>
      </c>
      <c r="T136" s="110">
        <f t="shared" ref="T136" si="27">S136/$S$68</f>
        <v>0.2709194723370742</v>
      </c>
      <c r="U136" s="105">
        <f t="shared" ref="U136" si="28">Q136+S136</f>
        <v>183</v>
      </c>
      <c r="V136" s="153">
        <v>0</v>
      </c>
      <c r="W136" s="110">
        <f t="shared" ref="W136" si="29">V136/$V$68</f>
        <v>0</v>
      </c>
      <c r="X136" s="153">
        <v>2</v>
      </c>
      <c r="Y136" s="351">
        <f t="shared" ref="Y136" si="30">X136/$X$68</f>
        <v>0.13938411669367909</v>
      </c>
      <c r="Z136" s="125">
        <f t="shared" ref="Z136" si="31">V136+X136</f>
        <v>2</v>
      </c>
      <c r="AA136" s="158"/>
      <c r="AB136" s="454">
        <v>-55</v>
      </c>
      <c r="AC136" s="454">
        <v>-22</v>
      </c>
      <c r="AD136" s="454">
        <v>-15</v>
      </c>
      <c r="AE136" s="454">
        <v>-62</v>
      </c>
      <c r="AF136" s="454">
        <v>-51</v>
      </c>
      <c r="AG136" s="455">
        <v>25</v>
      </c>
    </row>
    <row r="137" spans="2:33" x14ac:dyDescent="0.3">
      <c r="B137" s="372">
        <v>43959</v>
      </c>
      <c r="C137" s="147"/>
      <c r="D137" s="29"/>
      <c r="E137" s="46">
        <v>106314</v>
      </c>
      <c r="F137" s="46">
        <v>1290003</v>
      </c>
      <c r="G137" s="29"/>
      <c r="H137" s="157">
        <v>12</v>
      </c>
      <c r="I137" s="152">
        <v>19</v>
      </c>
      <c r="J137" s="153">
        <v>1451</v>
      </c>
      <c r="K137" s="154">
        <v>0.97186872069658403</v>
      </c>
      <c r="L137" s="153">
        <v>102</v>
      </c>
      <c r="M137" s="154">
        <v>0.91891891891891897</v>
      </c>
      <c r="N137" s="155">
        <v>1553</v>
      </c>
      <c r="O137" s="158"/>
      <c r="P137" s="158"/>
      <c r="Q137" s="153">
        <v>136</v>
      </c>
      <c r="R137" s="110">
        <f t="shared" si="3"/>
        <v>0.16859828172749813</v>
      </c>
      <c r="S137" s="153">
        <v>32</v>
      </c>
      <c r="T137" s="110">
        <f t="shared" ref="T137:T139" si="32">S137/$S$68</f>
        <v>0.2709194723370742</v>
      </c>
      <c r="U137" s="105">
        <f t="shared" ref="U137:U139" si="33">Q137+S137</f>
        <v>168</v>
      </c>
      <c r="V137" s="153">
        <v>0</v>
      </c>
      <c r="W137" s="110">
        <f t="shared" ref="W137:W139" si="34">V137/$V$68</f>
        <v>0</v>
      </c>
      <c r="X137" s="153">
        <v>6</v>
      </c>
      <c r="Y137" s="351">
        <f t="shared" ref="Y137:Y139" si="35">X137/$X$68</f>
        <v>0.41815235008103724</v>
      </c>
      <c r="Z137" s="125">
        <f t="shared" ref="Z137:Z140" si="36">V137+X137</f>
        <v>6</v>
      </c>
      <c r="AA137" s="158"/>
      <c r="AB137" s="454">
        <v>-58</v>
      </c>
      <c r="AC137" s="454">
        <v>-19</v>
      </c>
      <c r="AD137" s="454">
        <v>-29</v>
      </c>
      <c r="AE137" s="454">
        <v>-62</v>
      </c>
      <c r="AF137" s="454">
        <v>-49</v>
      </c>
      <c r="AG137" s="455">
        <v>27</v>
      </c>
    </row>
    <row r="138" spans="2:33" x14ac:dyDescent="0.3">
      <c r="B138" s="372">
        <v>43960</v>
      </c>
      <c r="C138" s="147"/>
      <c r="D138" s="29"/>
      <c r="E138" s="46">
        <v>107013</v>
      </c>
      <c r="F138" s="46">
        <v>1297284</v>
      </c>
      <c r="G138" s="29"/>
      <c r="H138" s="157">
        <v>11</v>
      </c>
      <c r="I138" s="152">
        <v>19</v>
      </c>
      <c r="J138" s="153">
        <v>878</v>
      </c>
      <c r="K138" s="154">
        <v>0.9574700109051254</v>
      </c>
      <c r="L138" s="153">
        <v>52</v>
      </c>
      <c r="M138" s="154">
        <v>0.96296296296296291</v>
      </c>
      <c r="N138" s="155">
        <v>930</v>
      </c>
      <c r="O138" s="158"/>
      <c r="P138" s="158"/>
      <c r="Q138" s="157">
        <v>0</v>
      </c>
      <c r="R138" s="110">
        <f t="shared" si="3"/>
        <v>0</v>
      </c>
      <c r="S138" s="157">
        <v>0</v>
      </c>
      <c r="T138" s="142">
        <f t="shared" si="32"/>
        <v>0</v>
      </c>
      <c r="U138" s="143">
        <f t="shared" si="33"/>
        <v>0</v>
      </c>
      <c r="V138" s="157">
        <v>0</v>
      </c>
      <c r="W138" s="157">
        <f t="shared" si="34"/>
        <v>0</v>
      </c>
      <c r="X138" s="157">
        <v>0</v>
      </c>
      <c r="Y138" s="352">
        <f t="shared" si="35"/>
        <v>0</v>
      </c>
      <c r="Z138" s="144">
        <f t="shared" si="36"/>
        <v>0</v>
      </c>
      <c r="AA138" s="158"/>
      <c r="AB138" s="454">
        <v>-63</v>
      </c>
      <c r="AC138" s="454">
        <v>-26</v>
      </c>
      <c r="AD138" s="454">
        <v>-54</v>
      </c>
      <c r="AE138" s="454">
        <v>-62</v>
      </c>
      <c r="AF138" s="454">
        <v>-33</v>
      </c>
      <c r="AG138" s="455">
        <v>18</v>
      </c>
    </row>
    <row r="139" spans="2:33" x14ac:dyDescent="0.3">
      <c r="B139" s="372">
        <v>43961</v>
      </c>
      <c r="C139" s="147"/>
      <c r="D139" s="29"/>
      <c r="E139" s="46">
        <v>107261</v>
      </c>
      <c r="F139" s="46">
        <v>1298468</v>
      </c>
      <c r="G139" s="29"/>
      <c r="H139" s="157">
        <v>10</v>
      </c>
      <c r="I139" s="152">
        <v>23</v>
      </c>
      <c r="J139" s="153">
        <v>856</v>
      </c>
      <c r="K139" s="154">
        <v>0.95111111111111113</v>
      </c>
      <c r="L139" s="153">
        <v>29</v>
      </c>
      <c r="M139" s="154">
        <v>0.80555555555555558</v>
      </c>
      <c r="N139" s="155">
        <v>885</v>
      </c>
      <c r="O139" s="158"/>
      <c r="P139" s="158"/>
      <c r="Q139" s="157">
        <v>0</v>
      </c>
      <c r="R139" s="110">
        <f t="shared" si="3"/>
        <v>0</v>
      </c>
      <c r="S139" s="157">
        <v>0</v>
      </c>
      <c r="T139" s="142">
        <f t="shared" si="32"/>
        <v>0</v>
      </c>
      <c r="U139" s="143">
        <f t="shared" si="33"/>
        <v>0</v>
      </c>
      <c r="V139" s="157">
        <v>0</v>
      </c>
      <c r="W139" s="157">
        <f t="shared" si="34"/>
        <v>0</v>
      </c>
      <c r="X139" s="157">
        <v>0</v>
      </c>
      <c r="Y139" s="352">
        <f t="shared" si="35"/>
        <v>0</v>
      </c>
      <c r="Z139" s="144">
        <f t="shared" si="36"/>
        <v>0</v>
      </c>
      <c r="AA139" s="158"/>
      <c r="AB139" s="454">
        <v>-68</v>
      </c>
      <c r="AC139" s="454">
        <v>-36</v>
      </c>
      <c r="AD139" s="454">
        <v>-48</v>
      </c>
      <c r="AE139" s="454">
        <v>-66</v>
      </c>
      <c r="AF139" s="454">
        <v>-32</v>
      </c>
      <c r="AG139" s="455">
        <v>14</v>
      </c>
    </row>
    <row r="140" spans="2:33" x14ac:dyDescent="0.3">
      <c r="B140" s="372">
        <v>43962</v>
      </c>
      <c r="C140" s="147"/>
      <c r="D140" s="29"/>
      <c r="E140" s="46">
        <v>107405</v>
      </c>
      <c r="F140" s="46">
        <v>1299115</v>
      </c>
      <c r="G140" s="29"/>
      <c r="H140" s="157">
        <v>16</v>
      </c>
      <c r="I140" s="152">
        <v>24</v>
      </c>
      <c r="J140" s="153">
        <v>1451</v>
      </c>
      <c r="K140" s="154">
        <v>0.97776280323450138</v>
      </c>
      <c r="L140" s="153">
        <v>91</v>
      </c>
      <c r="M140" s="154">
        <v>0.90099009900990101</v>
      </c>
      <c r="N140" s="155">
        <v>1542</v>
      </c>
      <c r="O140" s="158"/>
      <c r="P140" s="158"/>
      <c r="Q140" s="153">
        <v>131</v>
      </c>
      <c r="R140" s="110">
        <f t="shared" si="3"/>
        <v>0.16239981548751659</v>
      </c>
      <c r="S140" s="153">
        <v>23</v>
      </c>
      <c r="T140" s="110">
        <f t="shared" ref="T140" si="37">S140/$S$68</f>
        <v>0.19472337074227208</v>
      </c>
      <c r="U140" s="105">
        <f t="shared" ref="U140" si="38">Q140+S140</f>
        <v>154</v>
      </c>
      <c r="V140" s="153">
        <v>1</v>
      </c>
      <c r="W140" s="110">
        <f t="shared" ref="W140" si="39">V140/$V$68</f>
        <v>0.26874999999999999</v>
      </c>
      <c r="X140" s="153">
        <v>0</v>
      </c>
      <c r="Y140" s="153">
        <f t="shared" ref="Y140" si="40">X140/$X$68</f>
        <v>0</v>
      </c>
      <c r="Z140" s="144">
        <f t="shared" si="36"/>
        <v>1</v>
      </c>
      <c r="AA140" s="158"/>
      <c r="AB140" s="454">
        <v>-56</v>
      </c>
      <c r="AC140" s="454">
        <v>-25</v>
      </c>
      <c r="AD140" s="454">
        <v>-39</v>
      </c>
      <c r="AE140" s="454">
        <v>-63</v>
      </c>
      <c r="AF140" s="454">
        <v>-48</v>
      </c>
      <c r="AG140" s="455">
        <v>25</v>
      </c>
    </row>
    <row r="141" spans="2:33" x14ac:dyDescent="0.3">
      <c r="B141" s="372">
        <v>43963</v>
      </c>
      <c r="C141" s="147"/>
      <c r="D141" s="29"/>
      <c r="E141" s="46">
        <v>107954</v>
      </c>
      <c r="F141" s="46">
        <v>1304013</v>
      </c>
      <c r="G141" s="29"/>
      <c r="H141" s="157">
        <v>15</v>
      </c>
      <c r="I141" s="152">
        <v>27</v>
      </c>
      <c r="J141" s="153">
        <v>1452</v>
      </c>
      <c r="K141" s="154">
        <v>0.97515110812625927</v>
      </c>
      <c r="L141" s="153">
        <v>111</v>
      </c>
      <c r="M141" s="154">
        <v>1.009090909090909</v>
      </c>
      <c r="N141" s="155">
        <v>1563</v>
      </c>
      <c r="O141" s="158"/>
      <c r="P141" s="158"/>
      <c r="Q141" s="153">
        <v>218</v>
      </c>
      <c r="R141" s="110">
        <f t="shared" si="3"/>
        <v>0.27025312806319551</v>
      </c>
      <c r="S141" s="153">
        <v>39</v>
      </c>
      <c r="T141" s="110">
        <f t="shared" ref="T141" si="41">S141/$S$68</f>
        <v>0.33018310691080921</v>
      </c>
      <c r="U141" s="105">
        <f t="shared" ref="U141" si="42">Q141+S141</f>
        <v>257</v>
      </c>
      <c r="V141" s="153">
        <v>0</v>
      </c>
      <c r="W141" s="110">
        <f t="shared" ref="W141" si="43">V141/$V$68</f>
        <v>0</v>
      </c>
      <c r="X141" s="153">
        <v>0</v>
      </c>
      <c r="Y141" s="153">
        <f t="shared" ref="Y141" si="44">X141/$X$68</f>
        <v>0</v>
      </c>
      <c r="Z141" s="144">
        <f t="shared" ref="Z141" si="45">V141+X141</f>
        <v>0</v>
      </c>
      <c r="AA141" s="158"/>
      <c r="AB141" s="454">
        <v>-54</v>
      </c>
      <c r="AC141" s="454">
        <v>-21</v>
      </c>
      <c r="AD141" s="454">
        <v>-28</v>
      </c>
      <c r="AE141" s="454">
        <v>-61</v>
      </c>
      <c r="AF141" s="454">
        <v>-48</v>
      </c>
      <c r="AG141" s="455">
        <v>25</v>
      </c>
    </row>
    <row r="142" spans="2:33" x14ac:dyDescent="0.3">
      <c r="B142" s="372">
        <v>43964</v>
      </c>
      <c r="C142" s="147"/>
      <c r="D142" s="29"/>
      <c r="E142" s="46">
        <v>108516</v>
      </c>
      <c r="F142" s="46">
        <v>1308646</v>
      </c>
      <c r="G142" s="29"/>
      <c r="H142" s="157">
        <v>10</v>
      </c>
      <c r="I142" s="152">
        <v>21</v>
      </c>
      <c r="J142" s="153">
        <v>1452</v>
      </c>
      <c r="K142" s="154">
        <v>0.97449664429530203</v>
      </c>
      <c r="L142" s="153">
        <v>122</v>
      </c>
      <c r="M142" s="154">
        <v>1.0252100840336134</v>
      </c>
      <c r="N142" s="155">
        <v>1574</v>
      </c>
      <c r="O142" s="158"/>
      <c r="P142" s="158"/>
      <c r="Q142" s="153">
        <v>181</v>
      </c>
      <c r="R142" s="110">
        <f t="shared" si="3"/>
        <v>0.22438447788733207</v>
      </c>
      <c r="S142" s="153">
        <v>41</v>
      </c>
      <c r="T142" s="110">
        <f t="shared" ref="T142" si="46">S142/$S$68</f>
        <v>0.34711557393187636</v>
      </c>
      <c r="U142" s="105">
        <f t="shared" ref="U142" si="47">Q142+S142</f>
        <v>222</v>
      </c>
      <c r="V142" s="153">
        <v>0</v>
      </c>
      <c r="W142" s="110">
        <f t="shared" ref="W142" si="48">V142/$V$68</f>
        <v>0</v>
      </c>
      <c r="X142" s="153">
        <v>6</v>
      </c>
      <c r="Y142" s="153">
        <f t="shared" ref="Y142" si="49">X142/$X$68</f>
        <v>0.41815235008103724</v>
      </c>
      <c r="Z142" s="144">
        <f t="shared" ref="Z142" si="50">V142+X142</f>
        <v>6</v>
      </c>
      <c r="AA142" s="158"/>
      <c r="AB142" s="454">
        <v>-58</v>
      </c>
      <c r="AC142" s="454">
        <v>-27</v>
      </c>
      <c r="AD142" s="454">
        <v>-43</v>
      </c>
      <c r="AE142" s="454">
        <v>-63</v>
      </c>
      <c r="AF142" s="454">
        <v>-48</v>
      </c>
      <c r="AG142" s="455">
        <v>25</v>
      </c>
    </row>
    <row r="143" spans="2:33" x14ac:dyDescent="0.3">
      <c r="B143" s="372">
        <v>43965</v>
      </c>
      <c r="C143" s="147"/>
      <c r="D143" s="29"/>
      <c r="E143" s="46">
        <v>108995</v>
      </c>
      <c r="F143" s="46">
        <v>1312047</v>
      </c>
      <c r="G143" s="29"/>
      <c r="H143" s="157">
        <v>16</v>
      </c>
      <c r="I143" s="152">
        <v>18</v>
      </c>
      <c r="J143" s="153">
        <v>1450</v>
      </c>
      <c r="K143" s="154">
        <v>0.97380792478173273</v>
      </c>
      <c r="L143" s="153">
        <v>111</v>
      </c>
      <c r="M143" s="154">
        <v>1.0673076923076923</v>
      </c>
      <c r="N143" s="155">
        <v>1561</v>
      </c>
      <c r="O143" s="158"/>
      <c r="P143" s="158"/>
      <c r="Q143" s="153">
        <v>352</v>
      </c>
      <c r="R143" s="110">
        <f t="shared" si="3"/>
        <v>0.43637202329470104</v>
      </c>
      <c r="S143" s="153">
        <v>59</v>
      </c>
      <c r="T143" s="110">
        <f t="shared" ref="T143" si="51">S143/$S$68</f>
        <v>0.49950777712148059</v>
      </c>
      <c r="U143" s="105">
        <f t="shared" ref="U143" si="52">Q143+S143</f>
        <v>411</v>
      </c>
      <c r="V143" s="153">
        <v>6</v>
      </c>
      <c r="W143" s="110">
        <f t="shared" ref="W143" si="53">V143/$V$68</f>
        <v>1.6125</v>
      </c>
      <c r="X143" s="153">
        <v>1</v>
      </c>
      <c r="Y143" s="153">
        <f t="shared" ref="Y143" si="54">X143/$X$68</f>
        <v>6.9692058346839544E-2</v>
      </c>
      <c r="Z143" s="144">
        <f t="shared" ref="Z143" si="55">V143+X143</f>
        <v>7</v>
      </c>
      <c r="AA143" s="158"/>
      <c r="AB143" s="454">
        <v>-56</v>
      </c>
      <c r="AC143" s="454">
        <v>-22</v>
      </c>
      <c r="AD143" s="454">
        <v>-36</v>
      </c>
      <c r="AE143" s="454">
        <v>-62</v>
      </c>
      <c r="AF143" s="454">
        <v>-48</v>
      </c>
      <c r="AG143" s="455">
        <v>24</v>
      </c>
    </row>
    <row r="144" spans="2:33" x14ac:dyDescent="0.3">
      <c r="B144" s="372">
        <v>43966</v>
      </c>
      <c r="C144" s="147"/>
      <c r="D144" s="29"/>
      <c r="E144" s="46">
        <v>109376</v>
      </c>
      <c r="F144" s="46">
        <v>1315187</v>
      </c>
      <c r="G144" s="29"/>
      <c r="H144" s="157">
        <v>12</v>
      </c>
      <c r="I144" s="152">
        <v>20</v>
      </c>
      <c r="J144" s="153">
        <v>1453</v>
      </c>
      <c r="K144" s="154">
        <v>0.97320830542531811</v>
      </c>
      <c r="L144" s="153">
        <v>100</v>
      </c>
      <c r="M144" s="154">
        <v>0.90090090090090091</v>
      </c>
      <c r="N144" s="155">
        <v>1553</v>
      </c>
      <c r="O144" s="158"/>
      <c r="P144" s="158"/>
      <c r="Q144" s="153">
        <v>201</v>
      </c>
      <c r="R144" s="110">
        <f t="shared" si="3"/>
        <v>0.24917834284725826</v>
      </c>
      <c r="S144" s="153">
        <v>55</v>
      </c>
      <c r="T144" s="110">
        <f t="shared" ref="T144" si="56">S144/$S$68</f>
        <v>0.46564284307934634</v>
      </c>
      <c r="U144" s="105">
        <f t="shared" ref="U144" si="57">Q144+S144</f>
        <v>256</v>
      </c>
      <c r="V144" s="153">
        <v>0</v>
      </c>
      <c r="W144" s="110">
        <f t="shared" ref="W144" si="58">V144/$V$68</f>
        <v>0</v>
      </c>
      <c r="X144" s="153">
        <v>3</v>
      </c>
      <c r="Y144" s="153">
        <f t="shared" ref="Y144" si="59">X144/$X$68</f>
        <v>0.20907617504051862</v>
      </c>
      <c r="Z144" s="144">
        <f t="shared" ref="Z144" si="60">V144+X144</f>
        <v>3</v>
      </c>
      <c r="AA144" s="158"/>
      <c r="AB144" s="454">
        <v>-57</v>
      </c>
      <c r="AC144" s="454">
        <v>-19</v>
      </c>
      <c r="AD144" s="454">
        <v>-27</v>
      </c>
      <c r="AE144" s="454">
        <v>-60</v>
      </c>
      <c r="AF144" s="454">
        <v>-46</v>
      </c>
      <c r="AG144" s="455">
        <v>26</v>
      </c>
    </row>
    <row r="145" spans="2:33" x14ac:dyDescent="0.3">
      <c r="B145" s="372">
        <v>43967</v>
      </c>
      <c r="C145" s="147"/>
      <c r="D145" s="29"/>
      <c r="E145" s="46">
        <v>109748</v>
      </c>
      <c r="F145" s="46">
        <v>1318893</v>
      </c>
      <c r="G145" s="29"/>
      <c r="H145" s="157">
        <v>14</v>
      </c>
      <c r="I145" s="152">
        <v>26</v>
      </c>
      <c r="J145" s="153">
        <v>879</v>
      </c>
      <c r="K145" s="154">
        <v>0.95856052344601961</v>
      </c>
      <c r="L145" s="153">
        <v>47</v>
      </c>
      <c r="M145" s="154">
        <v>0.87037037037037035</v>
      </c>
      <c r="N145" s="155">
        <v>926</v>
      </c>
      <c r="O145" s="158"/>
      <c r="P145" s="158"/>
      <c r="Q145" s="157">
        <v>0</v>
      </c>
      <c r="R145" s="110">
        <f t="shared" si="3"/>
        <v>0</v>
      </c>
      <c r="S145" s="157">
        <v>0</v>
      </c>
      <c r="T145" s="115">
        <f t="shared" ref="T145:T147" si="61">S145/$S$68</f>
        <v>0</v>
      </c>
      <c r="U145" s="124">
        <f t="shared" ref="U145:U147" si="62">Q145+S145</f>
        <v>0</v>
      </c>
      <c r="V145" s="157">
        <v>0</v>
      </c>
      <c r="W145" s="157">
        <f t="shared" ref="W145:W147" si="63">V145/$V$68</f>
        <v>0</v>
      </c>
      <c r="X145" s="157">
        <v>0</v>
      </c>
      <c r="Y145" s="157">
        <f t="shared" ref="Y145:Y147" si="64">X145/$X$68</f>
        <v>0</v>
      </c>
      <c r="Z145" s="125">
        <f t="shared" ref="Z145:Z147" si="65">V145+X145</f>
        <v>0</v>
      </c>
      <c r="AA145" s="158"/>
      <c r="AB145" s="454">
        <v>-57</v>
      </c>
      <c r="AC145" s="454">
        <v>-21</v>
      </c>
      <c r="AD145" s="454">
        <v>-10</v>
      </c>
      <c r="AE145" s="454">
        <v>-52</v>
      </c>
      <c r="AF145" s="454">
        <v>-26</v>
      </c>
      <c r="AG145" s="455">
        <v>14</v>
      </c>
    </row>
    <row r="146" spans="2:33" x14ac:dyDescent="0.3">
      <c r="B146" s="372">
        <v>43968</v>
      </c>
      <c r="C146" s="147"/>
      <c r="D146" s="29"/>
      <c r="E146" s="46">
        <v>109810</v>
      </c>
      <c r="F146" s="46">
        <v>1319393</v>
      </c>
      <c r="G146" s="29"/>
      <c r="H146" s="157">
        <v>11</v>
      </c>
      <c r="I146" s="152">
        <v>19</v>
      </c>
      <c r="J146" s="153">
        <v>856</v>
      </c>
      <c r="K146" s="154">
        <v>0.95111111111111113</v>
      </c>
      <c r="L146" s="153">
        <v>30</v>
      </c>
      <c r="M146" s="154">
        <v>0.83333333333333337</v>
      </c>
      <c r="N146" s="155">
        <v>886</v>
      </c>
      <c r="O146" s="158"/>
      <c r="P146" s="158"/>
      <c r="Q146" s="157">
        <v>0</v>
      </c>
      <c r="R146" s="110">
        <f t="shared" si="3"/>
        <v>0</v>
      </c>
      <c r="S146" s="157">
        <v>0</v>
      </c>
      <c r="T146" s="115">
        <f t="shared" si="61"/>
        <v>0</v>
      </c>
      <c r="U146" s="124">
        <f t="shared" si="62"/>
        <v>0</v>
      </c>
      <c r="V146" s="157">
        <v>0</v>
      </c>
      <c r="W146" s="157">
        <f t="shared" si="63"/>
        <v>0</v>
      </c>
      <c r="X146" s="157">
        <v>0</v>
      </c>
      <c r="Y146" s="157">
        <f t="shared" si="64"/>
        <v>0</v>
      </c>
      <c r="Z146" s="125">
        <f t="shared" si="65"/>
        <v>0</v>
      </c>
      <c r="AA146" s="158"/>
      <c r="AB146" s="454">
        <v>-62</v>
      </c>
      <c r="AC146" s="454">
        <v>-30</v>
      </c>
      <c r="AD146" s="454">
        <v>-4</v>
      </c>
      <c r="AE146" s="454">
        <v>-57</v>
      </c>
      <c r="AF146" s="454">
        <v>-23</v>
      </c>
      <c r="AG146" s="455">
        <v>10</v>
      </c>
    </row>
    <row r="147" spans="2:33" x14ac:dyDescent="0.3">
      <c r="B147" s="372">
        <v>43969</v>
      </c>
      <c r="C147" s="147"/>
      <c r="D147" s="29"/>
      <c r="E147" s="46">
        <v>109836</v>
      </c>
      <c r="F147" s="46">
        <v>1319584</v>
      </c>
      <c r="G147" s="29"/>
      <c r="H147" s="157">
        <v>17</v>
      </c>
      <c r="I147" s="152">
        <v>25</v>
      </c>
      <c r="J147" s="153">
        <v>1441</v>
      </c>
      <c r="K147" s="154">
        <v>0.97102425876010778</v>
      </c>
      <c r="L147" s="153">
        <v>99</v>
      </c>
      <c r="M147" s="154">
        <v>0.98019801980198018</v>
      </c>
      <c r="N147" s="155">
        <v>1540</v>
      </c>
      <c r="O147" s="158"/>
      <c r="P147" s="158"/>
      <c r="Q147" s="153">
        <v>221</v>
      </c>
      <c r="R147" s="110">
        <f t="shared" si="3"/>
        <v>0.27397220780718445</v>
      </c>
      <c r="S147" s="153">
        <v>67</v>
      </c>
      <c r="T147" s="110">
        <f t="shared" si="61"/>
        <v>0.56723764520574915</v>
      </c>
      <c r="U147" s="105">
        <f t="shared" si="62"/>
        <v>288</v>
      </c>
      <c r="V147" s="153">
        <v>0</v>
      </c>
      <c r="W147" s="110">
        <f t="shared" si="63"/>
        <v>0</v>
      </c>
      <c r="X147" s="153">
        <v>12</v>
      </c>
      <c r="Y147" s="153">
        <f t="shared" si="64"/>
        <v>0.83630470016207448</v>
      </c>
      <c r="Z147" s="144">
        <f t="shared" si="65"/>
        <v>12</v>
      </c>
      <c r="AA147" s="158"/>
      <c r="AB147" s="454">
        <v>-44</v>
      </c>
      <c r="AC147" s="454">
        <v>-22</v>
      </c>
      <c r="AD147" s="454">
        <v>-1</v>
      </c>
      <c r="AE147" s="454">
        <v>-57</v>
      </c>
      <c r="AF147" s="454">
        <v>-42</v>
      </c>
      <c r="AG147" s="455">
        <v>21</v>
      </c>
    </row>
    <row r="148" spans="2:33" x14ac:dyDescent="0.3">
      <c r="B148" s="372">
        <v>43970</v>
      </c>
      <c r="C148" s="147"/>
      <c r="D148" s="29"/>
      <c r="E148" s="46">
        <v>110114</v>
      </c>
      <c r="F148" s="46">
        <v>1321931</v>
      </c>
      <c r="G148" s="29"/>
      <c r="H148" s="157">
        <v>13</v>
      </c>
      <c r="I148" s="152">
        <v>21</v>
      </c>
      <c r="J148" s="153">
        <v>1450</v>
      </c>
      <c r="K148" s="154">
        <v>0.97380792478173273</v>
      </c>
      <c r="L148" s="153">
        <v>116</v>
      </c>
      <c r="M148" s="154">
        <v>1.0545454545454545</v>
      </c>
      <c r="N148" s="155">
        <v>1566</v>
      </c>
      <c r="O148" s="158"/>
      <c r="P148" s="158"/>
      <c r="Q148" s="153">
        <v>214</v>
      </c>
      <c r="R148" s="110">
        <f t="shared" si="3"/>
        <v>0.2652943550712103</v>
      </c>
      <c r="S148" s="153">
        <v>69</v>
      </c>
      <c r="T148" s="110">
        <f t="shared" ref="T148:T154" si="66">S148/$S$68</f>
        <v>0.58417011222681625</v>
      </c>
      <c r="U148" s="105">
        <f t="shared" ref="U148:U154" si="67">Q148+S148</f>
        <v>283</v>
      </c>
      <c r="V148" s="153">
        <v>0</v>
      </c>
      <c r="W148" s="110">
        <f t="shared" ref="W148:W154" si="68">V148/$V$68</f>
        <v>0</v>
      </c>
      <c r="X148" s="153">
        <v>5</v>
      </c>
      <c r="Y148" s="153">
        <f t="shared" ref="Y148:Y154" si="69">X148/$X$68</f>
        <v>0.34846029173419774</v>
      </c>
      <c r="Z148" s="144">
        <f t="shared" ref="Z148:Z154" si="70">V148+X148</f>
        <v>5</v>
      </c>
      <c r="AA148" s="158"/>
      <c r="AB148" s="454">
        <v>-43</v>
      </c>
      <c r="AC148" s="454">
        <v>-20</v>
      </c>
      <c r="AD148" s="454">
        <v>0</v>
      </c>
      <c r="AE148" s="454">
        <v>-56</v>
      </c>
      <c r="AF148" s="454">
        <v>-42</v>
      </c>
      <c r="AG148" s="455">
        <v>21</v>
      </c>
    </row>
    <row r="149" spans="2:33" x14ac:dyDescent="0.3">
      <c r="B149" s="372">
        <v>43971</v>
      </c>
      <c r="C149" s="147"/>
      <c r="D149" s="29"/>
      <c r="E149" s="46">
        <v>110386</v>
      </c>
      <c r="F149" s="46">
        <v>1323435</v>
      </c>
      <c r="G149" s="29"/>
      <c r="H149" s="157">
        <v>13</v>
      </c>
      <c r="I149" s="152">
        <v>17</v>
      </c>
      <c r="J149" s="153">
        <v>1442</v>
      </c>
      <c r="K149" s="154">
        <v>0.96778523489932888</v>
      </c>
      <c r="L149" s="153">
        <v>115</v>
      </c>
      <c r="M149" s="154">
        <v>0.96638655462184875</v>
      </c>
      <c r="N149" s="155">
        <v>1557</v>
      </c>
      <c r="O149" s="158"/>
      <c r="P149" s="158"/>
      <c r="Q149" s="153">
        <v>440</v>
      </c>
      <c r="R149" s="110">
        <f t="shared" si="3"/>
        <v>0.54546502911837635</v>
      </c>
      <c r="S149" s="153">
        <v>70</v>
      </c>
      <c r="T149" s="110">
        <f t="shared" si="66"/>
        <v>0.59263634573734991</v>
      </c>
      <c r="U149" s="105">
        <f t="shared" si="67"/>
        <v>510</v>
      </c>
      <c r="V149" s="153">
        <v>0</v>
      </c>
      <c r="W149" s="110">
        <f t="shared" si="68"/>
        <v>0</v>
      </c>
      <c r="X149" s="153">
        <v>16</v>
      </c>
      <c r="Y149" s="153">
        <f t="shared" si="69"/>
        <v>1.1150729335494327</v>
      </c>
      <c r="Z149" s="144">
        <f t="shared" si="70"/>
        <v>16</v>
      </c>
      <c r="AA149" s="158"/>
      <c r="AB149" s="454">
        <v>-43</v>
      </c>
      <c r="AC149" s="454">
        <v>-19</v>
      </c>
      <c r="AD149" s="454">
        <v>4</v>
      </c>
      <c r="AE149" s="454">
        <v>-54</v>
      </c>
      <c r="AF149" s="454">
        <v>-42</v>
      </c>
      <c r="AG149" s="455">
        <v>20</v>
      </c>
    </row>
    <row r="150" spans="2:33" x14ac:dyDescent="0.3">
      <c r="B150" s="372">
        <v>43972</v>
      </c>
      <c r="C150" s="147"/>
      <c r="D150" s="29"/>
      <c r="E150" s="46">
        <v>110641</v>
      </c>
      <c r="F150" s="46">
        <v>1325635</v>
      </c>
      <c r="G150" s="29"/>
      <c r="H150" s="157">
        <v>21</v>
      </c>
      <c r="I150" s="152">
        <v>26</v>
      </c>
      <c r="J150" s="153">
        <v>1450</v>
      </c>
      <c r="K150" s="154">
        <v>0.97380792478173273</v>
      </c>
      <c r="L150" s="153">
        <v>97</v>
      </c>
      <c r="M150" s="154">
        <v>0.93269230769230771</v>
      </c>
      <c r="N150" s="155">
        <v>1547</v>
      </c>
      <c r="O150" s="158"/>
      <c r="P150" s="158"/>
      <c r="Q150" s="153">
        <v>228</v>
      </c>
      <c r="R150" s="110">
        <f t="shared" si="3"/>
        <v>0.28265006054315861</v>
      </c>
      <c r="S150" s="153">
        <v>159</v>
      </c>
      <c r="T150" s="110">
        <f t="shared" si="66"/>
        <v>1.3461311281748376</v>
      </c>
      <c r="U150" s="105">
        <f t="shared" si="67"/>
        <v>387</v>
      </c>
      <c r="V150" s="153">
        <v>0</v>
      </c>
      <c r="W150" s="110">
        <f t="shared" si="68"/>
        <v>0</v>
      </c>
      <c r="X150" s="153">
        <v>17</v>
      </c>
      <c r="Y150" s="153">
        <f t="shared" si="69"/>
        <v>1.1847649918962722</v>
      </c>
      <c r="Z150" s="144">
        <f t="shared" si="70"/>
        <v>17</v>
      </c>
      <c r="AA150" s="158"/>
      <c r="AB150" s="454">
        <v>-41</v>
      </c>
      <c r="AC150" s="454">
        <v>-16</v>
      </c>
      <c r="AD150" s="454">
        <v>13</v>
      </c>
      <c r="AE150" s="454">
        <v>-54</v>
      </c>
      <c r="AF150" s="454">
        <v>-44</v>
      </c>
      <c r="AG150" s="455">
        <v>21</v>
      </c>
    </row>
    <row r="151" spans="2:33" x14ac:dyDescent="0.3">
      <c r="B151" s="372">
        <v>43973</v>
      </c>
      <c r="C151" s="147"/>
      <c r="D151" s="29"/>
      <c r="E151" s="46"/>
      <c r="F151" s="46"/>
      <c r="G151" s="29"/>
      <c r="H151" s="157">
        <v>13</v>
      </c>
      <c r="I151" s="152">
        <v>25</v>
      </c>
      <c r="J151" s="153">
        <v>1451</v>
      </c>
      <c r="K151" s="154">
        <v>0.97186872069658403</v>
      </c>
      <c r="L151" s="153">
        <v>95</v>
      </c>
      <c r="M151" s="154">
        <v>0.85585585585585588</v>
      </c>
      <c r="N151" s="155">
        <v>1546</v>
      </c>
      <c r="O151" s="158"/>
      <c r="P151" s="158"/>
      <c r="Q151" s="153">
        <v>208</v>
      </c>
      <c r="R151" s="110">
        <f t="shared" si="3"/>
        <v>0.25785619558323242</v>
      </c>
      <c r="S151" s="153">
        <v>69</v>
      </c>
      <c r="T151" s="110">
        <f t="shared" si="66"/>
        <v>0.58417011222681625</v>
      </c>
      <c r="U151" s="105">
        <f t="shared" si="67"/>
        <v>277</v>
      </c>
      <c r="V151" s="153">
        <v>0</v>
      </c>
      <c r="W151" s="110">
        <f t="shared" si="68"/>
        <v>0</v>
      </c>
      <c r="X151" s="153">
        <v>11</v>
      </c>
      <c r="Y151" s="153">
        <f t="shared" si="69"/>
        <v>0.76661264181523503</v>
      </c>
      <c r="Z151" s="144">
        <f t="shared" si="70"/>
        <v>11</v>
      </c>
      <c r="AA151" s="158"/>
      <c r="AB151" s="454">
        <v>-44</v>
      </c>
      <c r="AC151" s="454">
        <v>-15</v>
      </c>
      <c r="AD151" s="454">
        <v>5</v>
      </c>
      <c r="AE151" s="454">
        <v>-55</v>
      </c>
      <c r="AF151" s="454">
        <v>-42</v>
      </c>
      <c r="AG151" s="455">
        <v>21</v>
      </c>
    </row>
    <row r="152" spans="2:33" x14ac:dyDescent="0.3">
      <c r="B152" s="372">
        <v>43974</v>
      </c>
      <c r="C152" s="147"/>
      <c r="D152" s="29"/>
      <c r="E152" s="46"/>
      <c r="F152" s="46"/>
      <c r="G152" s="29"/>
      <c r="H152" s="157">
        <v>16</v>
      </c>
      <c r="I152" s="152">
        <v>20</v>
      </c>
      <c r="J152" s="153">
        <v>880</v>
      </c>
      <c r="K152" s="154">
        <v>0.95965103598691381</v>
      </c>
      <c r="L152" s="153">
        <v>52</v>
      </c>
      <c r="M152" s="154">
        <v>0.96296296296296291</v>
      </c>
      <c r="N152" s="155">
        <v>932</v>
      </c>
      <c r="O152" s="158"/>
      <c r="P152" s="158"/>
      <c r="Q152" s="157">
        <v>0</v>
      </c>
      <c r="R152" s="110">
        <f t="shared" si="3"/>
        <v>0</v>
      </c>
      <c r="S152" s="157">
        <v>0</v>
      </c>
      <c r="T152" s="115">
        <f t="shared" si="66"/>
        <v>0</v>
      </c>
      <c r="U152" s="124">
        <f t="shared" si="67"/>
        <v>0</v>
      </c>
      <c r="V152" s="157">
        <v>0</v>
      </c>
      <c r="W152" s="157">
        <f t="shared" si="68"/>
        <v>0</v>
      </c>
      <c r="X152" s="157">
        <v>0</v>
      </c>
      <c r="Y152" s="157">
        <f t="shared" si="69"/>
        <v>0</v>
      </c>
      <c r="Z152" s="125">
        <f t="shared" si="70"/>
        <v>0</v>
      </c>
      <c r="AA152" s="158"/>
      <c r="AB152" s="454">
        <v>-45</v>
      </c>
      <c r="AC152" s="454">
        <v>-18</v>
      </c>
      <c r="AD152" s="454">
        <v>14</v>
      </c>
      <c r="AE152" s="454">
        <v>-48</v>
      </c>
      <c r="AF152" s="454">
        <v>-18</v>
      </c>
      <c r="AG152" s="455">
        <v>10</v>
      </c>
    </row>
    <row r="153" spans="2:33" x14ac:dyDescent="0.3">
      <c r="B153" s="372">
        <v>43975</v>
      </c>
      <c r="C153" s="147"/>
      <c r="D153" s="29"/>
      <c r="E153" s="46"/>
      <c r="F153" s="46"/>
      <c r="G153" s="29"/>
      <c r="H153" s="157">
        <v>14</v>
      </c>
      <c r="I153" s="152">
        <v>18</v>
      </c>
      <c r="J153" s="153">
        <v>857</v>
      </c>
      <c r="K153" s="154">
        <v>0.95222222222222219</v>
      </c>
      <c r="L153" s="153">
        <v>35</v>
      </c>
      <c r="M153" s="154">
        <v>0.97222222222222221</v>
      </c>
      <c r="N153" s="155">
        <v>892</v>
      </c>
      <c r="O153" s="158"/>
      <c r="P153" s="158"/>
      <c r="Q153" s="157">
        <v>0</v>
      </c>
      <c r="R153" s="110">
        <f t="shared" si="3"/>
        <v>0</v>
      </c>
      <c r="S153" s="157">
        <v>0</v>
      </c>
      <c r="T153" s="115">
        <f t="shared" si="66"/>
        <v>0</v>
      </c>
      <c r="U153" s="124">
        <f t="shared" si="67"/>
        <v>0</v>
      </c>
      <c r="V153" s="157">
        <v>0</v>
      </c>
      <c r="W153" s="157">
        <f t="shared" si="68"/>
        <v>0</v>
      </c>
      <c r="X153" s="157">
        <v>0</v>
      </c>
      <c r="Y153" s="157">
        <f t="shared" si="69"/>
        <v>0</v>
      </c>
      <c r="Z153" s="125">
        <f t="shared" si="70"/>
        <v>0</v>
      </c>
      <c r="AA153" s="158"/>
      <c r="AB153" s="454">
        <v>-49</v>
      </c>
      <c r="AC153" s="454">
        <v>-27</v>
      </c>
      <c r="AD153" s="454">
        <v>19</v>
      </c>
      <c r="AE153" s="454">
        <v>-53</v>
      </c>
      <c r="AF153" s="454">
        <v>-15</v>
      </c>
      <c r="AG153" s="455">
        <v>7</v>
      </c>
    </row>
    <row r="154" spans="2:33" x14ac:dyDescent="0.3">
      <c r="B154" s="372">
        <v>43976</v>
      </c>
      <c r="C154" s="147"/>
      <c r="D154" s="29"/>
      <c r="E154" s="46">
        <v>111049</v>
      </c>
      <c r="F154" s="46">
        <v>1328317</v>
      </c>
      <c r="G154" s="29"/>
      <c r="H154" s="157">
        <v>20</v>
      </c>
      <c r="I154" s="152">
        <v>24</v>
      </c>
      <c r="J154" s="153">
        <v>1446</v>
      </c>
      <c r="K154" s="154">
        <v>0.97439353099730464</v>
      </c>
      <c r="L154" s="153">
        <v>86</v>
      </c>
      <c r="M154" s="154">
        <v>0.85148514851485146</v>
      </c>
      <c r="N154" s="155">
        <v>1532</v>
      </c>
      <c r="O154" s="158"/>
      <c r="P154" s="158"/>
      <c r="Q154" s="153">
        <v>307</v>
      </c>
      <c r="R154" s="110">
        <f t="shared" si="3"/>
        <v>0.38058582713486711</v>
      </c>
      <c r="S154" s="153">
        <v>77</v>
      </c>
      <c r="T154" s="110">
        <f t="shared" si="66"/>
        <v>0.65189998031108487</v>
      </c>
      <c r="U154" s="105">
        <f t="shared" si="67"/>
        <v>384</v>
      </c>
      <c r="V154" s="153">
        <v>0</v>
      </c>
      <c r="W154" s="110">
        <f t="shared" si="68"/>
        <v>0</v>
      </c>
      <c r="X154" s="153">
        <v>12</v>
      </c>
      <c r="Y154" s="153">
        <f t="shared" si="69"/>
        <v>0.83630470016207448</v>
      </c>
      <c r="Z154" s="144">
        <f t="shared" si="70"/>
        <v>12</v>
      </c>
      <c r="AA154" s="158"/>
      <c r="AB154" s="454">
        <v>-40</v>
      </c>
      <c r="AC154" s="454">
        <v>-18</v>
      </c>
      <c r="AD154" s="454">
        <v>12</v>
      </c>
      <c r="AE154" s="454">
        <v>-55</v>
      </c>
      <c r="AF154" s="454">
        <v>-41</v>
      </c>
      <c r="AG154" s="455">
        <v>19</v>
      </c>
    </row>
    <row r="155" spans="2:33" x14ac:dyDescent="0.3">
      <c r="B155" s="372">
        <v>43977</v>
      </c>
      <c r="C155" s="147"/>
      <c r="D155" s="29"/>
      <c r="E155" s="46">
        <v>111258</v>
      </c>
      <c r="F155" s="46">
        <v>1329401</v>
      </c>
      <c r="G155" s="29"/>
      <c r="H155" s="157">
        <v>14</v>
      </c>
      <c r="I155" s="152">
        <v>24</v>
      </c>
      <c r="J155" s="153">
        <v>1447</v>
      </c>
      <c r="K155" s="154">
        <v>0.97179314976494291</v>
      </c>
      <c r="L155" s="153">
        <v>111</v>
      </c>
      <c r="M155" s="154">
        <v>1.009090909090909</v>
      </c>
      <c r="N155" s="155">
        <v>1558</v>
      </c>
      <c r="O155" s="158"/>
      <c r="P155" s="158"/>
      <c r="Q155" s="153">
        <v>442</v>
      </c>
      <c r="R155" s="110">
        <f t="shared" si="3"/>
        <v>0.54794441561436891</v>
      </c>
      <c r="S155" s="153">
        <v>143</v>
      </c>
      <c r="T155" s="110">
        <f t="shared" ref="T155:T158" si="71">S155/$S$68</f>
        <v>1.2106713920063004</v>
      </c>
      <c r="U155" s="105">
        <f t="shared" ref="U155:U158" si="72">Q155+S155</f>
        <v>585</v>
      </c>
      <c r="V155" s="153">
        <v>0</v>
      </c>
      <c r="W155" s="110">
        <f t="shared" ref="W155:W158" si="73">V155/$V$68</f>
        <v>0</v>
      </c>
      <c r="X155" s="153">
        <v>11</v>
      </c>
      <c r="Y155" s="153">
        <f t="shared" ref="Y155:Y158" si="74">X155/$X$68</f>
        <v>0.76661264181523503</v>
      </c>
      <c r="Z155" s="144">
        <f t="shared" ref="Z155:Z158" si="75">V155+X155</f>
        <v>11</v>
      </c>
      <c r="AA155" s="158"/>
      <c r="AB155" s="454">
        <v>-39</v>
      </c>
      <c r="AC155" s="454">
        <v>-17</v>
      </c>
      <c r="AD155" s="454">
        <v>18</v>
      </c>
      <c r="AE155" s="454">
        <v>-54</v>
      </c>
      <c r="AF155" s="454">
        <v>-39</v>
      </c>
      <c r="AG155" s="455">
        <v>19</v>
      </c>
    </row>
    <row r="156" spans="2:33" x14ac:dyDescent="0.3">
      <c r="B156" s="372">
        <v>43978</v>
      </c>
      <c r="C156" s="147"/>
      <c r="D156" s="29"/>
      <c r="E156" s="46">
        <v>111536</v>
      </c>
      <c r="F156" s="46">
        <v>1332114</v>
      </c>
      <c r="G156" s="29"/>
      <c r="H156" s="157">
        <v>15</v>
      </c>
      <c r="I156" s="152">
        <v>22</v>
      </c>
      <c r="J156" s="153">
        <v>1450</v>
      </c>
      <c r="K156" s="154">
        <v>0.97315436241610742</v>
      </c>
      <c r="L156" s="153">
        <v>88</v>
      </c>
      <c r="M156" s="154">
        <v>0.73949579831932777</v>
      </c>
      <c r="N156" s="155">
        <v>1538</v>
      </c>
      <c r="O156" s="158"/>
      <c r="P156" s="158"/>
      <c r="Q156" s="153">
        <v>466</v>
      </c>
      <c r="R156" s="110">
        <f t="shared" si="3"/>
        <v>0.57769705356628032</v>
      </c>
      <c r="S156" s="153">
        <v>117</v>
      </c>
      <c r="T156" s="110">
        <f t="shared" si="71"/>
        <v>0.99054932073242763</v>
      </c>
      <c r="U156" s="105">
        <f t="shared" si="72"/>
        <v>583</v>
      </c>
      <c r="V156" s="153">
        <v>0</v>
      </c>
      <c r="W156" s="110">
        <f t="shared" si="73"/>
        <v>0</v>
      </c>
      <c r="X156" s="153">
        <v>8</v>
      </c>
      <c r="Y156" s="153">
        <f t="shared" si="74"/>
        <v>0.55753646677471635</v>
      </c>
      <c r="Z156" s="144">
        <f t="shared" si="75"/>
        <v>8</v>
      </c>
      <c r="AA156" s="158"/>
      <c r="AB156" s="454">
        <v>-38</v>
      </c>
      <c r="AC156" s="454">
        <v>-17</v>
      </c>
      <c r="AD156" s="454">
        <v>31</v>
      </c>
      <c r="AE156" s="454">
        <v>-52</v>
      </c>
      <c r="AF156" s="454">
        <v>-39</v>
      </c>
      <c r="AG156" s="455">
        <v>18</v>
      </c>
    </row>
    <row r="157" spans="2:33" x14ac:dyDescent="0.3">
      <c r="B157" s="372">
        <v>43979</v>
      </c>
      <c r="C157" s="147"/>
      <c r="D157" s="29"/>
      <c r="E157" s="46"/>
      <c r="F157" s="46"/>
      <c r="G157" s="29"/>
      <c r="H157" s="157">
        <v>19</v>
      </c>
      <c r="I157" s="152">
        <v>23</v>
      </c>
      <c r="J157" s="153">
        <v>1451</v>
      </c>
      <c r="K157" s="154">
        <v>0.974479516453996</v>
      </c>
      <c r="L157" s="153">
        <v>90</v>
      </c>
      <c r="M157" s="154">
        <v>0.86538461538461542</v>
      </c>
      <c r="N157" s="155">
        <v>1541</v>
      </c>
      <c r="O157" s="158"/>
      <c r="P157" s="158"/>
      <c r="Q157" s="153">
        <v>675</v>
      </c>
      <c r="R157" s="110">
        <f t="shared" si="3"/>
        <v>0.83679294239750912</v>
      </c>
      <c r="S157" s="153">
        <v>195</v>
      </c>
      <c r="T157" s="110">
        <f t="shared" si="71"/>
        <v>1.650915534554046</v>
      </c>
      <c r="U157" s="105">
        <f t="shared" si="72"/>
        <v>870</v>
      </c>
      <c r="V157" s="153">
        <v>0</v>
      </c>
      <c r="W157" s="110">
        <f t="shared" si="73"/>
        <v>0</v>
      </c>
      <c r="X157" s="153">
        <v>10</v>
      </c>
      <c r="Y157" s="153">
        <f t="shared" si="74"/>
        <v>0.69692058346839547</v>
      </c>
      <c r="Z157" s="144">
        <f t="shared" si="75"/>
        <v>10</v>
      </c>
      <c r="AA157" s="158"/>
      <c r="AB157" s="454">
        <v>-36</v>
      </c>
      <c r="AC157" s="454">
        <v>-12</v>
      </c>
      <c r="AD157" s="454">
        <v>32</v>
      </c>
      <c r="AE157" s="454">
        <v>-52</v>
      </c>
      <c r="AF157" s="454">
        <v>-39</v>
      </c>
      <c r="AG157" s="455">
        <v>18</v>
      </c>
    </row>
    <row r="158" spans="2:33" x14ac:dyDescent="0.3">
      <c r="B158" s="372">
        <v>43980</v>
      </c>
      <c r="C158" s="147"/>
      <c r="D158" s="29"/>
      <c r="E158" s="46"/>
      <c r="F158" s="46"/>
      <c r="G158" s="29"/>
      <c r="H158" s="157">
        <v>17</v>
      </c>
      <c r="I158" s="152">
        <v>20</v>
      </c>
      <c r="J158" s="153">
        <v>1451</v>
      </c>
      <c r="K158" s="154">
        <v>0.97186872069658403</v>
      </c>
      <c r="L158" s="153">
        <v>86</v>
      </c>
      <c r="M158" s="154">
        <v>0.77477477477477474</v>
      </c>
      <c r="N158" s="155">
        <v>1537</v>
      </c>
      <c r="O158" s="158"/>
      <c r="P158" s="158"/>
      <c r="Q158" s="153">
        <v>687</v>
      </c>
      <c r="R158" s="110">
        <f t="shared" si="3"/>
        <v>0.85166926137346488</v>
      </c>
      <c r="S158" s="153">
        <v>352</v>
      </c>
      <c r="T158" s="110">
        <f t="shared" si="71"/>
        <v>2.9801141957078165</v>
      </c>
      <c r="U158" s="105">
        <f t="shared" si="72"/>
        <v>1039</v>
      </c>
      <c r="V158" s="153">
        <v>0</v>
      </c>
      <c r="W158" s="110">
        <f t="shared" si="73"/>
        <v>0</v>
      </c>
      <c r="X158" s="153">
        <v>0</v>
      </c>
      <c r="Y158" s="153">
        <f t="shared" si="74"/>
        <v>0</v>
      </c>
      <c r="Z158" s="144">
        <f t="shared" si="75"/>
        <v>0</v>
      </c>
      <c r="AA158" s="158"/>
      <c r="AB158" s="454">
        <v>-39</v>
      </c>
      <c r="AC158" s="454">
        <v>-11</v>
      </c>
      <c r="AD158" s="454">
        <v>23</v>
      </c>
      <c r="AE158" s="454">
        <v>-51</v>
      </c>
      <c r="AF158" s="454">
        <v>-38</v>
      </c>
      <c r="AG158" s="455">
        <v>18</v>
      </c>
    </row>
    <row r="159" spans="2:33" x14ac:dyDescent="0.3">
      <c r="B159" s="372">
        <v>43981</v>
      </c>
      <c r="C159" s="147"/>
      <c r="D159" s="29"/>
      <c r="E159" s="46"/>
      <c r="F159" s="46"/>
      <c r="G159" s="29"/>
      <c r="H159" s="157">
        <v>21</v>
      </c>
      <c r="I159" s="152">
        <v>26</v>
      </c>
      <c r="J159" s="153">
        <v>882</v>
      </c>
      <c r="K159" s="154">
        <v>0.96183206106870234</v>
      </c>
      <c r="L159" s="153">
        <v>50</v>
      </c>
      <c r="M159" s="154">
        <v>0.92592592592592593</v>
      </c>
      <c r="N159" s="155">
        <v>932</v>
      </c>
      <c r="O159" s="158"/>
      <c r="P159" s="158"/>
      <c r="Q159" s="157">
        <v>0</v>
      </c>
      <c r="R159" s="110">
        <f t="shared" si="3"/>
        <v>0</v>
      </c>
      <c r="S159" s="157">
        <v>0</v>
      </c>
      <c r="T159" s="115">
        <f t="shared" ref="T159:T161" si="76">S159/$S$68</f>
        <v>0</v>
      </c>
      <c r="U159" s="124">
        <f t="shared" ref="U159:U161" si="77">Q159+S159</f>
        <v>0</v>
      </c>
      <c r="V159" s="157">
        <v>0</v>
      </c>
      <c r="W159" s="157">
        <f t="shared" ref="W159:W161" si="78">V159/$V$68</f>
        <v>0</v>
      </c>
      <c r="X159" s="157">
        <v>0</v>
      </c>
      <c r="Y159" s="153">
        <f t="shared" ref="Y159:Y161" si="79">X159/$X$68</f>
        <v>0</v>
      </c>
      <c r="Z159" s="144">
        <f t="shared" ref="Z159:Z161" si="80">V159+X159</f>
        <v>0</v>
      </c>
      <c r="AA159" s="158"/>
      <c r="AB159" s="454">
        <v>-41</v>
      </c>
      <c r="AC159" s="454">
        <v>-14</v>
      </c>
      <c r="AD159" s="454">
        <v>13</v>
      </c>
      <c r="AE159" s="454">
        <v>-45</v>
      </c>
      <c r="AF159" s="454">
        <v>-10</v>
      </c>
      <c r="AG159" s="455">
        <v>8</v>
      </c>
    </row>
    <row r="160" spans="2:33" x14ac:dyDescent="0.3">
      <c r="B160" s="372">
        <v>43982</v>
      </c>
      <c r="C160" s="379">
        <v>44662</v>
      </c>
      <c r="D160" s="29"/>
      <c r="E160" s="46"/>
      <c r="F160" s="46"/>
      <c r="G160" s="29"/>
      <c r="H160" s="157">
        <v>15</v>
      </c>
      <c r="I160" s="152">
        <v>20</v>
      </c>
      <c r="J160" s="153">
        <v>882</v>
      </c>
      <c r="K160" s="154">
        <v>0.98</v>
      </c>
      <c r="L160" s="153">
        <v>28</v>
      </c>
      <c r="M160" s="164">
        <v>0.77777777777777779</v>
      </c>
      <c r="N160" s="164">
        <v>910</v>
      </c>
      <c r="O160" s="158"/>
      <c r="P160" s="158"/>
      <c r="Q160" s="157">
        <v>0</v>
      </c>
      <c r="R160" s="110">
        <f t="shared" si="3"/>
        <v>0</v>
      </c>
      <c r="S160" s="157">
        <v>0</v>
      </c>
      <c r="T160" s="115">
        <f t="shared" si="76"/>
        <v>0</v>
      </c>
      <c r="U160" s="124">
        <f t="shared" si="77"/>
        <v>0</v>
      </c>
      <c r="V160" s="157">
        <v>0</v>
      </c>
      <c r="W160" s="157">
        <f t="shared" si="78"/>
        <v>0</v>
      </c>
      <c r="X160" s="157">
        <v>0</v>
      </c>
      <c r="Y160" s="153">
        <f t="shared" si="79"/>
        <v>0</v>
      </c>
      <c r="Z160" s="144">
        <f t="shared" si="80"/>
        <v>0</v>
      </c>
      <c r="AA160" s="158"/>
      <c r="AB160" s="454">
        <v>-45</v>
      </c>
      <c r="AC160" s="454">
        <v>-22</v>
      </c>
      <c r="AD160" s="454">
        <v>-2</v>
      </c>
      <c r="AE160" s="454">
        <v>-50</v>
      </c>
      <c r="AF160" s="454">
        <v>-5</v>
      </c>
      <c r="AG160" s="455">
        <v>6</v>
      </c>
    </row>
    <row r="161" spans="2:33" x14ac:dyDescent="0.3">
      <c r="B161" s="372">
        <v>43983</v>
      </c>
      <c r="C161" s="147"/>
      <c r="D161" s="29"/>
      <c r="E161" s="46"/>
      <c r="F161" s="46"/>
      <c r="G161" s="29"/>
      <c r="H161" s="157">
        <v>24</v>
      </c>
      <c r="I161" s="152">
        <v>20</v>
      </c>
      <c r="J161" s="153">
        <v>1464</v>
      </c>
      <c r="K161" s="154">
        <v>0.98652291105121293</v>
      </c>
      <c r="L161" s="153">
        <v>88</v>
      </c>
      <c r="M161" s="164">
        <v>0.87128712871287128</v>
      </c>
      <c r="N161" s="164">
        <v>1552</v>
      </c>
      <c r="O161" s="158"/>
      <c r="P161" s="158"/>
      <c r="Q161" s="153">
        <v>236</v>
      </c>
      <c r="R161" s="110">
        <f t="shared" si="3"/>
        <v>0.2925676065271291</v>
      </c>
      <c r="S161" s="153">
        <v>93</v>
      </c>
      <c r="T161" s="110">
        <f t="shared" si="76"/>
        <v>0.787359716479622</v>
      </c>
      <c r="U161" s="105">
        <f t="shared" si="77"/>
        <v>329</v>
      </c>
      <c r="V161" s="153">
        <v>0</v>
      </c>
      <c r="W161" s="110">
        <f t="shared" si="78"/>
        <v>0</v>
      </c>
      <c r="X161" s="153">
        <v>17</v>
      </c>
      <c r="Y161" s="153">
        <f t="shared" si="79"/>
        <v>1.1847649918962722</v>
      </c>
      <c r="Z161" s="144">
        <f t="shared" si="80"/>
        <v>17</v>
      </c>
      <c r="AA161" s="158"/>
      <c r="AB161" s="454">
        <v>-29</v>
      </c>
      <c r="AC161" s="454">
        <v>-8</v>
      </c>
      <c r="AD161" s="454">
        <v>7</v>
      </c>
      <c r="AE161" s="454">
        <v>-46</v>
      </c>
      <c r="AF161" s="454">
        <v>-35</v>
      </c>
      <c r="AG161" s="455">
        <v>16</v>
      </c>
    </row>
    <row r="162" spans="2:33" x14ac:dyDescent="0.3">
      <c r="B162" s="372">
        <v>43984</v>
      </c>
      <c r="C162" s="147"/>
      <c r="D162" s="29"/>
      <c r="E162" s="46">
        <v>112549</v>
      </c>
      <c r="F162" s="46">
        <v>1343852</v>
      </c>
      <c r="G162" s="29"/>
      <c r="H162" s="157">
        <v>20</v>
      </c>
      <c r="I162" s="152">
        <v>15</v>
      </c>
      <c r="J162" s="153">
        <v>1464</v>
      </c>
      <c r="K162" s="154">
        <v>0.98321020819341842</v>
      </c>
      <c r="L162" s="153">
        <v>105</v>
      </c>
      <c r="M162" s="164">
        <v>0.95454545454545459</v>
      </c>
      <c r="N162" s="164">
        <v>1569</v>
      </c>
      <c r="O162" s="158"/>
      <c r="P162" s="158"/>
      <c r="Q162" s="153">
        <v>304</v>
      </c>
      <c r="R162" s="110">
        <f t="shared" si="3"/>
        <v>0.37686674739087817</v>
      </c>
      <c r="S162" s="153">
        <v>78</v>
      </c>
      <c r="T162" s="110">
        <f t="shared" ref="T162:T168" si="81">S162/$S$68</f>
        <v>0.66036621382161842</v>
      </c>
      <c r="U162" s="105">
        <f t="shared" ref="U162:U168" si="82">Q162+S162</f>
        <v>382</v>
      </c>
      <c r="V162" s="153">
        <v>0</v>
      </c>
      <c r="W162" s="110">
        <f t="shared" ref="W162:W168" si="83">V162/$V$68</f>
        <v>0</v>
      </c>
      <c r="X162" s="153">
        <v>10</v>
      </c>
      <c r="Y162" s="153">
        <f t="shared" ref="Y162:Y168" si="84">X162/$X$68</f>
        <v>0.69692058346839547</v>
      </c>
      <c r="Z162" s="144">
        <f t="shared" ref="Z162:Z168" si="85">V162+X162</f>
        <v>10</v>
      </c>
      <c r="AA162" s="158"/>
      <c r="AB162" s="454">
        <v>-32</v>
      </c>
      <c r="AC162" s="454">
        <v>-12</v>
      </c>
      <c r="AD162" s="454">
        <v>0</v>
      </c>
      <c r="AE162" s="454">
        <v>-47</v>
      </c>
      <c r="AF162" s="454">
        <v>-34</v>
      </c>
      <c r="AG162" s="455">
        <v>17</v>
      </c>
    </row>
    <row r="163" spans="2:33" x14ac:dyDescent="0.3">
      <c r="B163" s="372">
        <v>43985</v>
      </c>
      <c r="C163" s="147"/>
      <c r="D163" s="29"/>
      <c r="E163" s="46"/>
      <c r="F163" s="46"/>
      <c r="G163" s="29"/>
      <c r="H163" s="157">
        <v>20</v>
      </c>
      <c r="I163" s="152">
        <v>24</v>
      </c>
      <c r="J163" s="153">
        <v>1450</v>
      </c>
      <c r="K163" s="154">
        <v>0.97315436241610742</v>
      </c>
      <c r="L163" s="153">
        <v>112</v>
      </c>
      <c r="M163" s="164">
        <v>0.94117647058823528</v>
      </c>
      <c r="N163" s="164">
        <v>1562</v>
      </c>
      <c r="O163" s="158"/>
      <c r="P163" s="158"/>
      <c r="Q163" s="153">
        <v>274</v>
      </c>
      <c r="R163" s="110">
        <f t="shared" si="3"/>
        <v>0.33967594995098888</v>
      </c>
      <c r="S163" s="153">
        <v>44</v>
      </c>
      <c r="T163" s="110">
        <f t="shared" si="81"/>
        <v>0.37251427446347707</v>
      </c>
      <c r="U163" s="105">
        <f t="shared" si="82"/>
        <v>318</v>
      </c>
      <c r="V163" s="153">
        <v>4</v>
      </c>
      <c r="W163" s="110">
        <f t="shared" si="83"/>
        <v>1.075</v>
      </c>
      <c r="X163" s="153">
        <v>8</v>
      </c>
      <c r="Y163" s="153">
        <f t="shared" si="84"/>
        <v>0.55753646677471635</v>
      </c>
      <c r="Z163" s="144">
        <f t="shared" si="85"/>
        <v>12</v>
      </c>
      <c r="AA163" s="158"/>
      <c r="AB163" s="454">
        <v>-32</v>
      </c>
      <c r="AC163" s="454">
        <v>-12</v>
      </c>
      <c r="AD163" s="454">
        <v>8</v>
      </c>
      <c r="AE163" s="454">
        <v>-45</v>
      </c>
      <c r="AF163" s="454">
        <v>-34</v>
      </c>
      <c r="AG163" s="455">
        <v>16</v>
      </c>
    </row>
    <row r="164" spans="2:33" x14ac:dyDescent="0.3">
      <c r="B164" s="372">
        <v>43986</v>
      </c>
      <c r="C164" s="147"/>
      <c r="D164" s="29"/>
      <c r="E164" s="46"/>
      <c r="F164" s="46"/>
      <c r="G164" s="29"/>
      <c r="H164" s="157">
        <v>32</v>
      </c>
      <c r="I164" s="152">
        <v>28</v>
      </c>
      <c r="J164" s="153">
        <v>1464</v>
      </c>
      <c r="K164" s="154">
        <v>0.98321020819341842</v>
      </c>
      <c r="L164" s="153">
        <v>86</v>
      </c>
      <c r="M164" s="164">
        <v>0.82692307692307687</v>
      </c>
      <c r="N164" s="164">
        <v>1550</v>
      </c>
      <c r="O164" s="158"/>
      <c r="P164" s="158"/>
      <c r="Q164" s="153">
        <v>286</v>
      </c>
      <c r="R164" s="110">
        <f t="shared" ref="R164:R227" si="86">Q164/Q$68</f>
        <v>0.35455226892694458</v>
      </c>
      <c r="S164" s="153">
        <v>41</v>
      </c>
      <c r="T164" s="110">
        <f t="shared" si="81"/>
        <v>0.34711557393187636</v>
      </c>
      <c r="U164" s="105">
        <f t="shared" si="82"/>
        <v>327</v>
      </c>
      <c r="V164" s="153">
        <v>0</v>
      </c>
      <c r="W164" s="110">
        <f t="shared" si="83"/>
        <v>0</v>
      </c>
      <c r="X164" s="153">
        <v>3</v>
      </c>
      <c r="Y164" s="153">
        <f t="shared" si="84"/>
        <v>0.20907617504051862</v>
      </c>
      <c r="Z164" s="144">
        <f t="shared" si="85"/>
        <v>3</v>
      </c>
      <c r="AA164" s="158"/>
      <c r="AB164" s="454">
        <v>-31</v>
      </c>
      <c r="AC164" s="454">
        <v>-11</v>
      </c>
      <c r="AD164" s="454">
        <v>6</v>
      </c>
      <c r="AE164" s="454">
        <v>-45</v>
      </c>
      <c r="AF164" s="454">
        <v>-34</v>
      </c>
      <c r="AG164" s="455">
        <v>16</v>
      </c>
    </row>
    <row r="165" spans="2:33" x14ac:dyDescent="0.3">
      <c r="B165" s="372">
        <v>43987</v>
      </c>
      <c r="C165" s="147"/>
      <c r="D165" s="29"/>
      <c r="E165" s="46">
        <v>112961</v>
      </c>
      <c r="F165" s="46">
        <v>1347145</v>
      </c>
      <c r="G165" s="29"/>
      <c r="H165" s="157">
        <v>20</v>
      </c>
      <c r="I165" s="152">
        <v>25</v>
      </c>
      <c r="J165" s="153">
        <v>1443</v>
      </c>
      <c r="K165" s="154">
        <v>0.96651038178164772</v>
      </c>
      <c r="L165" s="153">
        <v>87</v>
      </c>
      <c r="M165" s="164">
        <v>0.78378378378378377</v>
      </c>
      <c r="N165" s="164">
        <v>1530</v>
      </c>
      <c r="O165" s="158"/>
      <c r="P165" s="158"/>
      <c r="Q165" s="153">
        <v>268</v>
      </c>
      <c r="R165" s="110">
        <f t="shared" si="86"/>
        <v>0.33223779046301105</v>
      </c>
      <c r="S165" s="153">
        <v>38</v>
      </c>
      <c r="T165" s="110">
        <f t="shared" si="81"/>
        <v>0.32171687340027566</v>
      </c>
      <c r="U165" s="105">
        <f t="shared" si="82"/>
        <v>306</v>
      </c>
      <c r="V165" s="153">
        <v>1</v>
      </c>
      <c r="W165" s="110">
        <f t="shared" si="83"/>
        <v>0.26874999999999999</v>
      </c>
      <c r="X165" s="153">
        <v>35</v>
      </c>
      <c r="Y165" s="153">
        <f t="shared" si="84"/>
        <v>2.439222042139384</v>
      </c>
      <c r="Z165" s="144">
        <f t="shared" si="85"/>
        <v>36</v>
      </c>
      <c r="AA165" s="158"/>
      <c r="AB165" s="454">
        <v>-33</v>
      </c>
      <c r="AC165" s="454">
        <v>-10</v>
      </c>
      <c r="AD165" s="454">
        <v>9</v>
      </c>
      <c r="AE165" s="454">
        <v>-46</v>
      </c>
      <c r="AF165" s="454">
        <v>-33</v>
      </c>
      <c r="AG165" s="455">
        <v>17</v>
      </c>
    </row>
    <row r="166" spans="2:33" x14ac:dyDescent="0.3">
      <c r="B166" s="372">
        <v>43988</v>
      </c>
      <c r="C166" s="147"/>
      <c r="D166" s="29"/>
      <c r="E166" s="46"/>
      <c r="F166" s="46"/>
      <c r="G166" s="29"/>
      <c r="H166" s="157">
        <v>25</v>
      </c>
      <c r="I166" s="152">
        <v>18</v>
      </c>
      <c r="J166" s="153">
        <v>903</v>
      </c>
      <c r="K166" s="154">
        <v>0.98473282442748089</v>
      </c>
      <c r="L166" s="153">
        <v>55</v>
      </c>
      <c r="M166" s="164">
        <v>1.0185185185185186</v>
      </c>
      <c r="N166" s="164">
        <v>958</v>
      </c>
      <c r="O166" s="158"/>
      <c r="P166" s="158"/>
      <c r="Q166" s="157">
        <v>0</v>
      </c>
      <c r="R166" s="110">
        <f t="shared" si="86"/>
        <v>0</v>
      </c>
      <c r="S166" s="157">
        <v>0</v>
      </c>
      <c r="T166" s="142">
        <f t="shared" si="81"/>
        <v>0</v>
      </c>
      <c r="U166" s="143">
        <f t="shared" si="82"/>
        <v>0</v>
      </c>
      <c r="V166" s="157">
        <v>0</v>
      </c>
      <c r="W166" s="157">
        <f t="shared" si="83"/>
        <v>0</v>
      </c>
      <c r="X166" s="157">
        <v>0</v>
      </c>
      <c r="Y166" s="153">
        <f t="shared" si="84"/>
        <v>0</v>
      </c>
      <c r="Z166" s="144">
        <f t="shared" si="85"/>
        <v>0</v>
      </c>
      <c r="AA166" s="158"/>
      <c r="AB166" s="454">
        <v>-35</v>
      </c>
      <c r="AC166" s="454">
        <v>-13</v>
      </c>
      <c r="AD166" s="454">
        <v>5</v>
      </c>
      <c r="AE166" s="454">
        <v>-39</v>
      </c>
      <c r="AF166" s="454">
        <v>-7</v>
      </c>
      <c r="AG166" s="455">
        <v>8</v>
      </c>
    </row>
    <row r="167" spans="2:33" x14ac:dyDescent="0.3">
      <c r="B167" s="372">
        <v>43989</v>
      </c>
      <c r="C167" s="147"/>
      <c r="D167" s="29"/>
      <c r="E167" s="46"/>
      <c r="F167" s="46"/>
      <c r="G167" s="29"/>
      <c r="H167" s="157">
        <v>35</v>
      </c>
      <c r="I167" s="152">
        <v>15</v>
      </c>
      <c r="J167" s="153">
        <v>881</v>
      </c>
      <c r="K167" s="154">
        <v>0.97888888888888892</v>
      </c>
      <c r="L167" s="153">
        <v>36</v>
      </c>
      <c r="M167" s="164">
        <v>1</v>
      </c>
      <c r="N167" s="164">
        <v>917</v>
      </c>
      <c r="O167" s="158"/>
      <c r="P167" s="158"/>
      <c r="Q167" s="157">
        <v>0</v>
      </c>
      <c r="R167" s="110">
        <f t="shared" si="86"/>
        <v>0</v>
      </c>
      <c r="S167" s="157">
        <v>0</v>
      </c>
      <c r="T167" s="142">
        <f t="shared" si="81"/>
        <v>0</v>
      </c>
      <c r="U167" s="143">
        <f t="shared" si="82"/>
        <v>0</v>
      </c>
      <c r="V167" s="157">
        <v>0</v>
      </c>
      <c r="W167" s="157">
        <f t="shared" si="83"/>
        <v>0</v>
      </c>
      <c r="X167" s="157">
        <v>0</v>
      </c>
      <c r="Y167" s="153">
        <f t="shared" si="84"/>
        <v>0</v>
      </c>
      <c r="Z167" s="144">
        <f t="shared" si="85"/>
        <v>0</v>
      </c>
      <c r="AA167" s="158"/>
      <c r="AB167" s="454">
        <v>-38</v>
      </c>
      <c r="AC167" s="454">
        <v>-19</v>
      </c>
      <c r="AD167" s="454">
        <v>-5</v>
      </c>
      <c r="AE167" s="454">
        <v>-47</v>
      </c>
      <c r="AF167" s="454">
        <v>-2</v>
      </c>
      <c r="AG167" s="455">
        <v>7</v>
      </c>
    </row>
    <row r="168" spans="2:33" x14ac:dyDescent="0.3">
      <c r="B168" s="372">
        <v>43990</v>
      </c>
      <c r="C168" s="147"/>
      <c r="D168" s="29"/>
      <c r="E168" s="46"/>
      <c r="F168" s="46"/>
      <c r="G168" s="29"/>
      <c r="H168" s="157">
        <v>26</v>
      </c>
      <c r="I168" s="152">
        <v>17</v>
      </c>
      <c r="J168" s="153">
        <v>1463</v>
      </c>
      <c r="K168" s="154">
        <v>0.98584905660377353</v>
      </c>
      <c r="L168" s="153">
        <v>98</v>
      </c>
      <c r="M168" s="164">
        <v>0.97029702970297027</v>
      </c>
      <c r="N168" s="164">
        <v>1561</v>
      </c>
      <c r="O168" s="158"/>
      <c r="P168" s="158"/>
      <c r="Q168" s="153">
        <v>568</v>
      </c>
      <c r="R168" s="110">
        <f t="shared" si="86"/>
        <v>0.70414576486190394</v>
      </c>
      <c r="S168" s="153">
        <v>59</v>
      </c>
      <c r="T168" s="110">
        <f t="shared" si="81"/>
        <v>0.49950777712148059</v>
      </c>
      <c r="U168" s="105">
        <f t="shared" si="82"/>
        <v>627</v>
      </c>
      <c r="V168" s="153">
        <v>1</v>
      </c>
      <c r="W168" s="110">
        <f t="shared" si="83"/>
        <v>0.26874999999999999</v>
      </c>
      <c r="X168" s="153">
        <v>13</v>
      </c>
      <c r="Y168" s="153">
        <f t="shared" si="84"/>
        <v>0.90599675850891404</v>
      </c>
      <c r="Z168" s="144">
        <f t="shared" si="85"/>
        <v>14</v>
      </c>
      <c r="AA168" s="158"/>
      <c r="AB168" s="454">
        <v>-28</v>
      </c>
      <c r="AC168" s="454">
        <v>-8</v>
      </c>
      <c r="AD168" s="454">
        <v>8</v>
      </c>
      <c r="AE168" s="454">
        <v>-47</v>
      </c>
      <c r="AF168" s="454">
        <v>-35</v>
      </c>
      <c r="AG168" s="455">
        <v>16</v>
      </c>
    </row>
    <row r="169" spans="2:33" x14ac:dyDescent="0.3">
      <c r="B169" s="372">
        <v>43991</v>
      </c>
      <c r="C169" s="147"/>
      <c r="D169" s="29"/>
      <c r="E169" s="46">
        <v>113214</v>
      </c>
      <c r="F169" s="46">
        <v>1349103</v>
      </c>
      <c r="G169" s="29"/>
      <c r="H169" s="157">
        <v>23</v>
      </c>
      <c r="I169" s="152">
        <v>18</v>
      </c>
      <c r="J169" s="153">
        <v>1466</v>
      </c>
      <c r="K169" s="154">
        <v>0.98455339153794497</v>
      </c>
      <c r="L169" s="153">
        <v>131</v>
      </c>
      <c r="M169" s="154">
        <v>1.1909090909090909</v>
      </c>
      <c r="N169" s="155">
        <v>1597</v>
      </c>
      <c r="O169" s="158"/>
      <c r="P169" s="158"/>
      <c r="Q169" s="153">
        <v>306</v>
      </c>
      <c r="R169" s="110">
        <f t="shared" si="86"/>
        <v>0.37934613388687077</v>
      </c>
      <c r="S169" s="153">
        <v>49</v>
      </c>
      <c r="T169" s="110">
        <f t="shared" ref="T169:T175" si="87">S169/$S$68</f>
        <v>0.41484544201614493</v>
      </c>
      <c r="U169" s="105">
        <f t="shared" ref="U169:U175" si="88">Q169+S169</f>
        <v>355</v>
      </c>
      <c r="V169" s="153">
        <v>13</v>
      </c>
      <c r="W169" s="110">
        <f t="shared" ref="W169:W175" si="89">V169/$V$68</f>
        <v>3.4937499999999999</v>
      </c>
      <c r="X169" s="153">
        <v>10</v>
      </c>
      <c r="Y169" s="153">
        <f t="shared" ref="Y169:Y175" si="90">X169/$X$68</f>
        <v>0.69692058346839547</v>
      </c>
      <c r="Z169" s="144">
        <f t="shared" ref="Z169:Z175" si="91">V169+X169</f>
        <v>23</v>
      </c>
      <c r="AA169" s="158"/>
      <c r="AB169" s="454">
        <v>-23</v>
      </c>
      <c r="AC169" s="454">
        <v>-2</v>
      </c>
      <c r="AD169" s="454">
        <v>21</v>
      </c>
      <c r="AE169" s="454">
        <v>-43</v>
      </c>
      <c r="AF169" s="454">
        <v>-35</v>
      </c>
      <c r="AG169" s="455">
        <v>13</v>
      </c>
    </row>
    <row r="170" spans="2:33" x14ac:dyDescent="0.3">
      <c r="B170" s="372">
        <v>43992</v>
      </c>
      <c r="C170" s="147"/>
      <c r="D170" s="29"/>
      <c r="E170" s="46"/>
      <c r="F170" s="46"/>
      <c r="G170" s="29"/>
      <c r="H170" s="157">
        <v>22</v>
      </c>
      <c r="I170" s="152">
        <v>24</v>
      </c>
      <c r="J170" s="153">
        <v>889</v>
      </c>
      <c r="K170" s="154">
        <v>0.59664429530201346</v>
      </c>
      <c r="L170" s="153">
        <v>66</v>
      </c>
      <c r="M170" s="154">
        <v>0.55462184873949583</v>
      </c>
      <c r="N170" s="155">
        <v>955</v>
      </c>
      <c r="O170" s="158"/>
      <c r="P170" s="158"/>
      <c r="Q170" s="157">
        <v>0</v>
      </c>
      <c r="R170" s="110">
        <f t="shared" si="86"/>
        <v>0</v>
      </c>
      <c r="S170" s="157">
        <v>0</v>
      </c>
      <c r="T170" s="115">
        <f t="shared" si="87"/>
        <v>0</v>
      </c>
      <c r="U170" s="124">
        <f t="shared" si="88"/>
        <v>0</v>
      </c>
      <c r="V170" s="157">
        <v>0</v>
      </c>
      <c r="W170" s="157">
        <f t="shared" si="89"/>
        <v>0</v>
      </c>
      <c r="X170" s="157">
        <v>0</v>
      </c>
      <c r="Y170" s="157">
        <f t="shared" si="90"/>
        <v>0</v>
      </c>
      <c r="Z170" s="125">
        <f t="shared" si="91"/>
        <v>0</v>
      </c>
      <c r="AA170" s="158"/>
      <c r="AB170" s="454">
        <v>-27</v>
      </c>
      <c r="AC170" s="454">
        <v>-8</v>
      </c>
      <c r="AD170" s="454">
        <v>92</v>
      </c>
      <c r="AE170" s="454">
        <v>-56</v>
      </c>
      <c r="AF170" s="454">
        <v>-67</v>
      </c>
      <c r="AG170" s="455">
        <v>19</v>
      </c>
    </row>
    <row r="171" spans="2:33" x14ac:dyDescent="0.3">
      <c r="B171" s="372">
        <v>43993</v>
      </c>
      <c r="C171" s="147"/>
      <c r="D171" s="29"/>
      <c r="E171" s="46"/>
      <c r="F171" s="46"/>
      <c r="G171" s="29"/>
      <c r="H171" s="157">
        <v>31</v>
      </c>
      <c r="I171" s="152">
        <v>19</v>
      </c>
      <c r="J171" s="153">
        <v>886</v>
      </c>
      <c r="K171" s="154">
        <v>0.59503022162525188</v>
      </c>
      <c r="L171" s="153">
        <v>40</v>
      </c>
      <c r="M171" s="154">
        <v>0.38461538461538464</v>
      </c>
      <c r="N171" s="155">
        <v>926</v>
      </c>
      <c r="O171" s="158"/>
      <c r="P171" s="158"/>
      <c r="Q171" s="157">
        <v>0</v>
      </c>
      <c r="R171" s="110">
        <f t="shared" si="86"/>
        <v>0</v>
      </c>
      <c r="S171" s="157">
        <v>0</v>
      </c>
      <c r="T171" s="115">
        <f t="shared" si="87"/>
        <v>0</v>
      </c>
      <c r="U171" s="124">
        <f t="shared" si="88"/>
        <v>0</v>
      </c>
      <c r="V171" s="157">
        <v>0</v>
      </c>
      <c r="W171" s="157">
        <f t="shared" si="89"/>
        <v>0</v>
      </c>
      <c r="X171" s="157">
        <v>0</v>
      </c>
      <c r="Y171" s="157">
        <f t="shared" si="90"/>
        <v>0</v>
      </c>
      <c r="Z171" s="125">
        <f t="shared" si="91"/>
        <v>0</v>
      </c>
      <c r="AA171" s="158"/>
      <c r="AB171" s="454">
        <v>-35</v>
      </c>
      <c r="AC171" s="454">
        <v>-14</v>
      </c>
      <c r="AD171" s="454">
        <v>36</v>
      </c>
      <c r="AE171" s="454">
        <v>-64</v>
      </c>
      <c r="AF171" s="454">
        <v>-71</v>
      </c>
      <c r="AG171" s="455">
        <v>26</v>
      </c>
    </row>
    <row r="172" spans="2:33" x14ac:dyDescent="0.3">
      <c r="B172" s="372">
        <v>43994</v>
      </c>
      <c r="C172" s="147"/>
      <c r="D172" s="29"/>
      <c r="E172" s="46"/>
      <c r="F172" s="46"/>
      <c r="G172" s="29"/>
      <c r="H172" s="157">
        <v>25</v>
      </c>
      <c r="I172" s="152">
        <v>21</v>
      </c>
      <c r="J172" s="153">
        <v>1469</v>
      </c>
      <c r="K172" s="154">
        <v>0.98392498325519084</v>
      </c>
      <c r="L172" s="153">
        <v>88</v>
      </c>
      <c r="M172" s="154">
        <v>0.7927927927927928</v>
      </c>
      <c r="N172" s="155">
        <v>1557</v>
      </c>
      <c r="O172" s="158"/>
      <c r="P172" s="158"/>
      <c r="Q172" s="153">
        <v>198</v>
      </c>
      <c r="R172" s="110">
        <f t="shared" si="86"/>
        <v>0.24545926310326935</v>
      </c>
      <c r="S172" s="153">
        <v>34</v>
      </c>
      <c r="T172" s="110">
        <f t="shared" si="87"/>
        <v>0.28785193935814135</v>
      </c>
      <c r="U172" s="105">
        <f t="shared" si="88"/>
        <v>232</v>
      </c>
      <c r="V172" s="153">
        <v>0</v>
      </c>
      <c r="W172" s="110">
        <f t="shared" si="89"/>
        <v>0</v>
      </c>
      <c r="X172" s="153">
        <v>7</v>
      </c>
      <c r="Y172" s="153">
        <f t="shared" si="90"/>
        <v>0.4878444084278768</v>
      </c>
      <c r="Z172" s="144">
        <f t="shared" si="91"/>
        <v>7</v>
      </c>
      <c r="AA172" s="158"/>
      <c r="AB172" s="454">
        <v>-32</v>
      </c>
      <c r="AC172" s="454">
        <v>-5</v>
      </c>
      <c r="AD172" s="454">
        <v>7</v>
      </c>
      <c r="AE172" s="454">
        <v>-51</v>
      </c>
      <c r="AF172" s="454">
        <v>-46</v>
      </c>
      <c r="AG172" s="455">
        <v>20</v>
      </c>
    </row>
    <row r="173" spans="2:33" x14ac:dyDescent="0.3">
      <c r="B173" s="372">
        <v>43995</v>
      </c>
      <c r="C173" s="147"/>
      <c r="D173" s="29"/>
      <c r="E173" s="46"/>
      <c r="F173" s="46"/>
      <c r="G173" s="29"/>
      <c r="H173" s="157">
        <v>24</v>
      </c>
      <c r="I173" s="152">
        <v>20</v>
      </c>
      <c r="J173" s="153">
        <v>902</v>
      </c>
      <c r="K173" s="154">
        <v>0.98364231188658668</v>
      </c>
      <c r="L173" s="153">
        <v>59</v>
      </c>
      <c r="M173" s="154">
        <v>1.0925925925925926</v>
      </c>
      <c r="N173" s="155">
        <v>961</v>
      </c>
      <c r="O173" s="158"/>
      <c r="P173" s="158"/>
      <c r="Q173" s="157">
        <v>0</v>
      </c>
      <c r="R173" s="110">
        <f t="shared" si="86"/>
        <v>0</v>
      </c>
      <c r="S173" s="157">
        <v>0</v>
      </c>
      <c r="T173" s="115">
        <f t="shared" si="87"/>
        <v>0</v>
      </c>
      <c r="U173" s="124">
        <f t="shared" si="88"/>
        <v>0</v>
      </c>
      <c r="V173" s="157">
        <v>0</v>
      </c>
      <c r="W173" s="157">
        <f t="shared" si="89"/>
        <v>0</v>
      </c>
      <c r="X173" s="157">
        <v>0</v>
      </c>
      <c r="Y173" s="157">
        <f t="shared" si="90"/>
        <v>0</v>
      </c>
      <c r="Z173" s="125">
        <f t="shared" si="91"/>
        <v>0</v>
      </c>
      <c r="AA173" s="158"/>
      <c r="AB173" s="454">
        <v>-35</v>
      </c>
      <c r="AC173" s="454">
        <v>-16</v>
      </c>
      <c r="AD173" s="454">
        <v>19</v>
      </c>
      <c r="AE173" s="454">
        <v>-45</v>
      </c>
      <c r="AF173" s="454">
        <v>-6</v>
      </c>
      <c r="AG173" s="455">
        <v>8</v>
      </c>
    </row>
    <row r="174" spans="2:33" x14ac:dyDescent="0.3">
      <c r="B174" s="372">
        <v>43996</v>
      </c>
      <c r="C174" s="147"/>
      <c r="D174" s="29"/>
      <c r="E174" s="46"/>
      <c r="F174" s="46"/>
      <c r="G174" s="29"/>
      <c r="H174" s="157">
        <v>32</v>
      </c>
      <c r="I174" s="152">
        <v>26</v>
      </c>
      <c r="J174" s="153">
        <v>880</v>
      </c>
      <c r="K174" s="154">
        <v>0.97777777777777775</v>
      </c>
      <c r="L174" s="153">
        <v>33</v>
      </c>
      <c r="M174" s="154">
        <v>0.91666666666666663</v>
      </c>
      <c r="N174" s="155">
        <v>913</v>
      </c>
      <c r="O174" s="158"/>
      <c r="P174" s="158"/>
      <c r="Q174" s="157">
        <v>0</v>
      </c>
      <c r="R174" s="110">
        <f t="shared" si="86"/>
        <v>0</v>
      </c>
      <c r="S174" s="157">
        <v>0</v>
      </c>
      <c r="T174" s="115">
        <f t="shared" si="87"/>
        <v>0</v>
      </c>
      <c r="U174" s="124">
        <f t="shared" si="88"/>
        <v>0</v>
      </c>
      <c r="V174" s="157">
        <v>0</v>
      </c>
      <c r="W174" s="157">
        <f t="shared" si="89"/>
        <v>0</v>
      </c>
      <c r="X174" s="157">
        <v>0</v>
      </c>
      <c r="Y174" s="157">
        <f t="shared" si="90"/>
        <v>0</v>
      </c>
      <c r="Z174" s="125">
        <f t="shared" si="91"/>
        <v>0</v>
      </c>
      <c r="AA174" s="158"/>
      <c r="AB174" s="454">
        <v>-37</v>
      </c>
      <c r="AC174" s="454">
        <v>-22</v>
      </c>
      <c r="AD174" s="454">
        <v>8</v>
      </c>
      <c r="AE174" s="454">
        <v>-46</v>
      </c>
      <c r="AF174" s="454">
        <v>5</v>
      </c>
      <c r="AG174" s="455">
        <v>4</v>
      </c>
    </row>
    <row r="175" spans="2:33" x14ac:dyDescent="0.3">
      <c r="B175" s="372">
        <v>43997</v>
      </c>
      <c r="C175" s="147"/>
      <c r="D175" s="29"/>
      <c r="E175" s="46"/>
      <c r="F175" s="46"/>
      <c r="G175" s="29"/>
      <c r="H175" s="157">
        <v>35</v>
      </c>
      <c r="I175" s="152">
        <v>24</v>
      </c>
      <c r="J175" s="153">
        <v>1467</v>
      </c>
      <c r="K175" s="154">
        <v>0.98854447439353099</v>
      </c>
      <c r="L175" s="153">
        <v>95</v>
      </c>
      <c r="M175" s="154">
        <v>0.94059405940594054</v>
      </c>
      <c r="N175" s="155">
        <v>1562</v>
      </c>
      <c r="O175" s="158"/>
      <c r="P175" s="158"/>
      <c r="Q175" s="153">
        <v>428</v>
      </c>
      <c r="R175" s="110">
        <f t="shared" si="86"/>
        <v>0.53058871014242059</v>
      </c>
      <c r="S175" s="153">
        <v>79</v>
      </c>
      <c r="T175" s="110">
        <f t="shared" si="87"/>
        <v>0.66883244733215197</v>
      </c>
      <c r="U175" s="105">
        <f t="shared" si="88"/>
        <v>507</v>
      </c>
      <c r="V175" s="153">
        <v>0</v>
      </c>
      <c r="W175" s="110">
        <f t="shared" si="89"/>
        <v>0</v>
      </c>
      <c r="X175" s="153">
        <v>1</v>
      </c>
      <c r="Y175" s="153">
        <f t="shared" si="90"/>
        <v>6.9692058346839544E-2</v>
      </c>
      <c r="Z175" s="144">
        <f t="shared" si="91"/>
        <v>1</v>
      </c>
      <c r="AA175" s="158"/>
      <c r="AB175" s="454">
        <v>-28</v>
      </c>
      <c r="AC175" s="454">
        <v>-13</v>
      </c>
      <c r="AD175" s="454">
        <v>3</v>
      </c>
      <c r="AE175" s="454">
        <v>-46</v>
      </c>
      <c r="AF175" s="454">
        <v>-32</v>
      </c>
      <c r="AG175" s="455">
        <v>15</v>
      </c>
    </row>
    <row r="176" spans="2:33" x14ac:dyDescent="0.3">
      <c r="B176" s="372">
        <v>43998</v>
      </c>
      <c r="C176" s="147"/>
      <c r="D176" s="29"/>
      <c r="E176" s="46">
        <v>113559</v>
      </c>
      <c r="F176" s="46">
        <v>1351414</v>
      </c>
      <c r="G176" s="29"/>
      <c r="H176" s="157">
        <v>28</v>
      </c>
      <c r="I176" s="152">
        <v>22</v>
      </c>
      <c r="J176" s="153">
        <v>1466</v>
      </c>
      <c r="K176" s="154">
        <v>0.98455339153794497</v>
      </c>
      <c r="L176" s="153">
        <v>126</v>
      </c>
      <c r="M176" s="154">
        <v>1.1454545454545455</v>
      </c>
      <c r="N176" s="155">
        <v>1592</v>
      </c>
      <c r="O176" s="158"/>
      <c r="P176" s="158"/>
      <c r="Q176" s="153">
        <v>550</v>
      </c>
      <c r="R176" s="110">
        <f t="shared" si="86"/>
        <v>0.68183128639797042</v>
      </c>
      <c r="S176" s="153">
        <v>76</v>
      </c>
      <c r="T176" s="110">
        <f t="shared" ref="T176:T182" si="92">S176/$S$68</f>
        <v>0.64343374680055132</v>
      </c>
      <c r="U176" s="105">
        <f t="shared" ref="U176:U182" si="93">Q176+S176</f>
        <v>626</v>
      </c>
      <c r="V176" s="153">
        <v>0</v>
      </c>
      <c r="W176" s="110">
        <f t="shared" ref="W176:W182" si="94">V176/$V$68</f>
        <v>0</v>
      </c>
      <c r="X176" s="153">
        <v>10</v>
      </c>
      <c r="Y176" s="153">
        <f t="shared" ref="Y176:Y182" si="95">X176/$X$68</f>
        <v>0.69692058346839547</v>
      </c>
      <c r="Z176" s="144">
        <f t="shared" ref="Z176:Z182" si="96">V176+X176</f>
        <v>10</v>
      </c>
      <c r="AA176" s="158"/>
      <c r="AB176" s="454">
        <v>-25</v>
      </c>
      <c r="AC176" s="454">
        <v>-8</v>
      </c>
      <c r="AD176" s="454">
        <v>0</v>
      </c>
      <c r="AE176" s="454">
        <v>-44</v>
      </c>
      <c r="AF176" s="454">
        <v>-32</v>
      </c>
      <c r="AG176" s="455">
        <v>15</v>
      </c>
    </row>
    <row r="177" spans="2:33" x14ac:dyDescent="0.3">
      <c r="B177" s="372">
        <v>43999</v>
      </c>
      <c r="C177" s="147"/>
      <c r="D177" s="29"/>
      <c r="E177" s="46"/>
      <c r="F177" s="46"/>
      <c r="G177" s="29"/>
      <c r="H177" s="157">
        <v>32</v>
      </c>
      <c r="I177" s="152">
        <v>13</v>
      </c>
      <c r="J177" s="153">
        <v>1469</v>
      </c>
      <c r="K177" s="154">
        <v>0.98590604026845641</v>
      </c>
      <c r="L177" s="153">
        <v>118</v>
      </c>
      <c r="M177" s="154">
        <v>0.99159663865546221</v>
      </c>
      <c r="N177" s="155">
        <v>1587</v>
      </c>
      <c r="O177" s="158"/>
      <c r="P177" s="158"/>
      <c r="Q177" s="153">
        <v>522</v>
      </c>
      <c r="R177" s="110">
        <f t="shared" si="86"/>
        <v>0.64711987545407368</v>
      </c>
      <c r="S177" s="153">
        <v>80</v>
      </c>
      <c r="T177" s="110">
        <f t="shared" si="92"/>
        <v>0.67729868084268552</v>
      </c>
      <c r="U177" s="105">
        <f t="shared" si="93"/>
        <v>602</v>
      </c>
      <c r="V177" s="153">
        <v>0</v>
      </c>
      <c r="W177" s="110">
        <f t="shared" si="94"/>
        <v>0</v>
      </c>
      <c r="X177" s="153">
        <v>13</v>
      </c>
      <c r="Y177" s="153">
        <f t="shared" si="95"/>
        <v>0.90599675850891404</v>
      </c>
      <c r="Z177" s="144">
        <f t="shared" si="96"/>
        <v>13</v>
      </c>
      <c r="AA177" s="158"/>
      <c r="AB177" s="454">
        <v>-26</v>
      </c>
      <c r="AC177" s="454">
        <v>-11</v>
      </c>
      <c r="AD177" s="454">
        <v>12</v>
      </c>
      <c r="AE177" s="454">
        <v>-43</v>
      </c>
      <c r="AF177" s="454">
        <v>-31</v>
      </c>
      <c r="AG177" s="455">
        <v>14</v>
      </c>
    </row>
    <row r="178" spans="2:33" x14ac:dyDescent="0.3">
      <c r="B178" s="372">
        <v>44000</v>
      </c>
      <c r="C178" s="147"/>
      <c r="D178" s="29"/>
      <c r="E178" s="46"/>
      <c r="F178" s="46"/>
      <c r="G178" s="29"/>
      <c r="H178" s="157">
        <v>39</v>
      </c>
      <c r="I178" s="152">
        <v>23</v>
      </c>
      <c r="J178" s="153">
        <v>1468</v>
      </c>
      <c r="K178" s="154">
        <v>0.98589657488247151</v>
      </c>
      <c r="L178" s="153">
        <v>88</v>
      </c>
      <c r="M178" s="154">
        <v>0.84615384615384615</v>
      </c>
      <c r="N178" s="155">
        <v>1556</v>
      </c>
      <c r="O178" s="158"/>
      <c r="P178" s="158"/>
      <c r="Q178" s="153">
        <v>551</v>
      </c>
      <c r="R178" s="110">
        <f t="shared" si="86"/>
        <v>0.68307097964596675</v>
      </c>
      <c r="S178" s="153">
        <v>87</v>
      </c>
      <c r="T178" s="110">
        <f t="shared" si="92"/>
        <v>0.73656231541642059</v>
      </c>
      <c r="U178" s="105">
        <f t="shared" si="93"/>
        <v>638</v>
      </c>
      <c r="V178" s="153">
        <v>1</v>
      </c>
      <c r="W178" s="110">
        <f t="shared" si="94"/>
        <v>0.26874999999999999</v>
      </c>
      <c r="X178" s="153">
        <v>6</v>
      </c>
      <c r="Y178" s="153">
        <f t="shared" si="95"/>
        <v>0.41815235008103724</v>
      </c>
      <c r="Z178" s="144">
        <f t="shared" si="96"/>
        <v>7</v>
      </c>
      <c r="AA178" s="158"/>
      <c r="AB178" s="454">
        <v>-26</v>
      </c>
      <c r="AC178" s="454">
        <v>-11</v>
      </c>
      <c r="AD178" s="454">
        <v>16</v>
      </c>
      <c r="AE178" s="454">
        <v>-44</v>
      </c>
      <c r="AF178" s="454">
        <v>-32</v>
      </c>
      <c r="AG178" s="455">
        <v>14</v>
      </c>
    </row>
    <row r="179" spans="2:33" x14ac:dyDescent="0.3">
      <c r="B179" s="372">
        <v>44001</v>
      </c>
      <c r="C179" s="147"/>
      <c r="D179" s="29"/>
      <c r="E179" s="46"/>
      <c r="F179" s="46"/>
      <c r="G179" s="29"/>
      <c r="H179" s="157">
        <v>38</v>
      </c>
      <c r="I179" s="152">
        <v>17</v>
      </c>
      <c r="J179" s="153">
        <v>1478</v>
      </c>
      <c r="K179" s="154">
        <v>0.98995311453449431</v>
      </c>
      <c r="L179" s="153">
        <v>114</v>
      </c>
      <c r="M179" s="154">
        <v>1.027027027027027</v>
      </c>
      <c r="N179" s="155">
        <v>1592</v>
      </c>
      <c r="O179" s="158"/>
      <c r="P179" s="158"/>
      <c r="Q179" s="153">
        <v>0</v>
      </c>
      <c r="R179" s="110">
        <f t="shared" si="86"/>
        <v>0</v>
      </c>
      <c r="S179" s="153">
        <v>0</v>
      </c>
      <c r="T179" s="110">
        <f t="shared" si="92"/>
        <v>0</v>
      </c>
      <c r="U179" s="105">
        <f t="shared" si="93"/>
        <v>0</v>
      </c>
      <c r="V179" s="153">
        <v>0</v>
      </c>
      <c r="W179" s="110">
        <f t="shared" si="94"/>
        <v>0</v>
      </c>
      <c r="X179" s="153">
        <v>0</v>
      </c>
      <c r="Y179" s="153">
        <f t="shared" si="95"/>
        <v>0</v>
      </c>
      <c r="Z179" s="144">
        <f t="shared" si="96"/>
        <v>0</v>
      </c>
      <c r="AA179" s="158"/>
      <c r="AB179" s="454">
        <v>-28</v>
      </c>
      <c r="AC179" s="454">
        <v>-10</v>
      </c>
      <c r="AD179" s="454">
        <v>16</v>
      </c>
      <c r="AE179" s="454">
        <v>-44</v>
      </c>
      <c r="AF179" s="454">
        <v>-31</v>
      </c>
      <c r="AG179" s="455">
        <v>14</v>
      </c>
    </row>
    <row r="180" spans="2:33" x14ac:dyDescent="0.3">
      <c r="B180" s="372">
        <v>44002</v>
      </c>
      <c r="C180" s="147"/>
      <c r="D180" s="29"/>
      <c r="E180" s="46"/>
      <c r="F180" s="46"/>
      <c r="G180" s="29"/>
      <c r="H180" s="157">
        <v>33</v>
      </c>
      <c r="I180" s="152">
        <v>18</v>
      </c>
      <c r="J180" s="153">
        <v>906</v>
      </c>
      <c r="K180" s="154">
        <v>0.98800436205016362</v>
      </c>
      <c r="L180" s="153">
        <v>57</v>
      </c>
      <c r="M180" s="154">
        <v>1.0555555555555556</v>
      </c>
      <c r="N180" s="155">
        <v>963</v>
      </c>
      <c r="O180" s="158"/>
      <c r="P180" s="158"/>
      <c r="Q180" s="157">
        <v>0</v>
      </c>
      <c r="R180" s="110">
        <f t="shared" si="86"/>
        <v>0</v>
      </c>
      <c r="S180" s="157">
        <v>0</v>
      </c>
      <c r="T180" s="115">
        <f t="shared" si="92"/>
        <v>0</v>
      </c>
      <c r="U180" s="124">
        <f t="shared" si="93"/>
        <v>0</v>
      </c>
      <c r="V180" s="157">
        <v>0</v>
      </c>
      <c r="W180" s="157">
        <f t="shared" si="94"/>
        <v>0</v>
      </c>
      <c r="X180" s="157">
        <v>0</v>
      </c>
      <c r="Y180" s="157">
        <f t="shared" si="95"/>
        <v>0</v>
      </c>
      <c r="Z180" s="125">
        <f t="shared" si="96"/>
        <v>0</v>
      </c>
      <c r="AA180" s="158"/>
      <c r="AB180" s="454">
        <v>-30</v>
      </c>
      <c r="AC180" s="454">
        <v>-13</v>
      </c>
      <c r="AD180" s="454">
        <v>31</v>
      </c>
      <c r="AE180" s="454">
        <v>-39</v>
      </c>
      <c r="AF180" s="454">
        <v>-1</v>
      </c>
      <c r="AG180" s="455">
        <v>5</v>
      </c>
    </row>
    <row r="181" spans="2:33" x14ac:dyDescent="0.3">
      <c r="B181" s="372">
        <v>44003</v>
      </c>
      <c r="C181" s="147"/>
      <c r="D181" s="29"/>
      <c r="E181" s="46"/>
      <c r="F181" s="46"/>
      <c r="G181" s="29"/>
      <c r="H181" s="157">
        <v>50</v>
      </c>
      <c r="I181" s="152">
        <v>32</v>
      </c>
      <c r="J181" s="153">
        <v>886</v>
      </c>
      <c r="K181" s="154">
        <v>0.98444444444444446</v>
      </c>
      <c r="L181" s="153">
        <v>24</v>
      </c>
      <c r="M181" s="154">
        <v>0.66666666666666663</v>
      </c>
      <c r="N181" s="155">
        <v>910</v>
      </c>
      <c r="O181" s="158"/>
      <c r="P181" s="158"/>
      <c r="Q181" s="157">
        <v>0</v>
      </c>
      <c r="R181" s="110">
        <f t="shared" si="86"/>
        <v>0</v>
      </c>
      <c r="S181" s="157">
        <v>0</v>
      </c>
      <c r="T181" s="115">
        <f t="shared" si="92"/>
        <v>0</v>
      </c>
      <c r="U181" s="124">
        <f t="shared" si="93"/>
        <v>0</v>
      </c>
      <c r="V181" s="157">
        <v>0</v>
      </c>
      <c r="W181" s="157">
        <f t="shared" si="94"/>
        <v>0</v>
      </c>
      <c r="X181" s="157">
        <v>0</v>
      </c>
      <c r="Y181" s="157">
        <f t="shared" si="95"/>
        <v>0</v>
      </c>
      <c r="Z181" s="125">
        <f t="shared" si="96"/>
        <v>0</v>
      </c>
      <c r="AA181" s="158"/>
      <c r="AB181" s="454">
        <v>-34</v>
      </c>
      <c r="AC181" s="454">
        <v>-19</v>
      </c>
      <c r="AD181" s="454">
        <v>24</v>
      </c>
      <c r="AE181" s="454">
        <v>-43</v>
      </c>
      <c r="AF181" s="454">
        <v>5</v>
      </c>
      <c r="AG181" s="455">
        <v>4</v>
      </c>
    </row>
    <row r="182" spans="2:33" x14ac:dyDescent="0.3">
      <c r="B182" s="372">
        <v>44004</v>
      </c>
      <c r="C182" s="147"/>
      <c r="D182" s="29"/>
      <c r="E182" s="46"/>
      <c r="F182" s="46"/>
      <c r="G182" s="29"/>
      <c r="H182" s="157">
        <v>47</v>
      </c>
      <c r="I182" s="152">
        <v>14</v>
      </c>
      <c r="J182" s="153">
        <v>1470</v>
      </c>
      <c r="K182" s="154">
        <v>0.99056603773584906</v>
      </c>
      <c r="L182" s="153">
        <v>97</v>
      </c>
      <c r="M182" s="154">
        <v>0.96039603960396036</v>
      </c>
      <c r="N182" s="155">
        <v>1567</v>
      </c>
      <c r="O182" s="158"/>
      <c r="P182" s="158"/>
      <c r="Q182" s="153">
        <v>983</v>
      </c>
      <c r="R182" s="110">
        <f t="shared" si="86"/>
        <v>1.2186184627803724</v>
      </c>
      <c r="S182" s="153">
        <v>188</v>
      </c>
      <c r="T182" s="110">
        <f t="shared" si="92"/>
        <v>1.5916518999803111</v>
      </c>
      <c r="U182" s="105">
        <f t="shared" si="93"/>
        <v>1171</v>
      </c>
      <c r="V182" s="153">
        <v>8</v>
      </c>
      <c r="W182" s="110">
        <f t="shared" si="94"/>
        <v>2.15</v>
      </c>
      <c r="X182" s="153">
        <v>18</v>
      </c>
      <c r="Y182" s="153">
        <f t="shared" si="95"/>
        <v>1.2544570502431118</v>
      </c>
      <c r="Z182" s="144">
        <f t="shared" si="96"/>
        <v>26</v>
      </c>
      <c r="AA182" s="158"/>
      <c r="AB182" s="454">
        <v>-27</v>
      </c>
      <c r="AC182" s="454">
        <v>-12</v>
      </c>
      <c r="AD182" s="454">
        <v>27</v>
      </c>
      <c r="AE182" s="454">
        <v>-45</v>
      </c>
      <c r="AF182" s="454">
        <v>-33</v>
      </c>
      <c r="AG182" s="455">
        <v>14</v>
      </c>
    </row>
    <row r="183" spans="2:33" ht="15" customHeight="1" x14ac:dyDescent="0.3">
      <c r="B183" s="372">
        <v>44005</v>
      </c>
      <c r="C183" s="147"/>
      <c r="D183" s="159"/>
      <c r="E183" s="46">
        <v>113853</v>
      </c>
      <c r="F183" s="46">
        <v>1353556</v>
      </c>
      <c r="G183" s="159"/>
      <c r="H183" s="157">
        <v>40</v>
      </c>
      <c r="I183" s="152">
        <v>24</v>
      </c>
      <c r="J183" s="153">
        <v>1472</v>
      </c>
      <c r="K183" s="154">
        <v>0.98858294157152449</v>
      </c>
      <c r="L183" s="153">
        <v>141</v>
      </c>
      <c r="M183" s="154">
        <v>1.2818181818181817</v>
      </c>
      <c r="N183" s="155">
        <v>1613</v>
      </c>
      <c r="O183" s="84"/>
      <c r="P183" s="84"/>
      <c r="Q183" s="153">
        <v>607</v>
      </c>
      <c r="R183" s="110">
        <f t="shared" si="86"/>
        <v>0.75249380153376</v>
      </c>
      <c r="S183" s="153">
        <v>136</v>
      </c>
      <c r="T183" s="110">
        <f t="shared" ref="T183:T189" si="97">S183/$S$68</f>
        <v>1.1514077574325654</v>
      </c>
      <c r="U183" s="105">
        <f t="shared" ref="U183:U189" si="98">Q183+S183</f>
        <v>743</v>
      </c>
      <c r="V183" s="153">
        <v>0</v>
      </c>
      <c r="W183" s="110">
        <f t="shared" ref="W183:W189" si="99">V183/$V$68</f>
        <v>0</v>
      </c>
      <c r="X183" s="153">
        <v>8</v>
      </c>
      <c r="Y183" s="153">
        <f t="shared" ref="Y183:Y189" si="100">X183/$X$68</f>
        <v>0.55753646677471635</v>
      </c>
      <c r="Z183" s="144">
        <f t="shared" ref="Z183:Z189" si="101">V183+X183</f>
        <v>8</v>
      </c>
      <c r="AA183" s="31"/>
      <c r="AB183" s="454">
        <v>-26</v>
      </c>
      <c r="AC183" s="454">
        <v>-7</v>
      </c>
      <c r="AD183" s="454">
        <v>16</v>
      </c>
      <c r="AE183" s="454">
        <v>-44</v>
      </c>
      <c r="AF183" s="454">
        <v>-32</v>
      </c>
      <c r="AG183" s="455">
        <v>13</v>
      </c>
    </row>
    <row r="184" spans="2:33" ht="15" customHeight="1" x14ac:dyDescent="0.3">
      <c r="B184" s="372">
        <v>44006</v>
      </c>
      <c r="C184" s="147"/>
      <c r="D184" s="172"/>
      <c r="E184" s="46"/>
      <c r="F184" s="46"/>
      <c r="G184" s="172"/>
      <c r="H184" s="157">
        <v>41</v>
      </c>
      <c r="I184" s="152">
        <v>33</v>
      </c>
      <c r="J184" s="153">
        <v>1377</v>
      </c>
      <c r="K184" s="154">
        <v>0.92416107382550339</v>
      </c>
      <c r="L184" s="153">
        <v>96</v>
      </c>
      <c r="M184" s="154">
        <v>0.80672268907563027</v>
      </c>
      <c r="N184" s="155">
        <v>1473</v>
      </c>
      <c r="O184" s="84"/>
      <c r="P184" s="84"/>
      <c r="Q184" s="153">
        <v>493</v>
      </c>
      <c r="R184" s="110">
        <f t="shared" si="86"/>
        <v>0.61116877126218072</v>
      </c>
      <c r="S184" s="153">
        <v>115</v>
      </c>
      <c r="T184" s="110">
        <f t="shared" si="97"/>
        <v>0.97361685371136053</v>
      </c>
      <c r="U184" s="105">
        <f t="shared" si="98"/>
        <v>608</v>
      </c>
      <c r="V184" s="153">
        <v>0</v>
      </c>
      <c r="W184" s="110">
        <f t="shared" si="99"/>
        <v>0</v>
      </c>
      <c r="X184" s="153">
        <v>26</v>
      </c>
      <c r="Y184" s="153">
        <f t="shared" si="100"/>
        <v>1.8119935170178281</v>
      </c>
      <c r="Z184" s="144">
        <f t="shared" si="101"/>
        <v>26</v>
      </c>
      <c r="AA184" s="31"/>
      <c r="AB184" s="454">
        <v>-26</v>
      </c>
      <c r="AC184" s="454">
        <v>-7</v>
      </c>
      <c r="AD184" s="454">
        <v>16</v>
      </c>
      <c r="AE184" s="454">
        <v>-44</v>
      </c>
      <c r="AF184" s="454">
        <v>-32</v>
      </c>
      <c r="AG184" s="455">
        <v>13</v>
      </c>
    </row>
    <row r="185" spans="2:33" ht="15" customHeight="1" x14ac:dyDescent="0.3">
      <c r="B185" s="372">
        <v>44007</v>
      </c>
      <c r="C185" s="147"/>
      <c r="D185" s="172"/>
      <c r="E185" s="46"/>
      <c r="F185" s="46"/>
      <c r="G185" s="172"/>
      <c r="H185" s="157">
        <v>42</v>
      </c>
      <c r="I185" s="152">
        <v>27</v>
      </c>
      <c r="J185" s="153">
        <v>1471</v>
      </c>
      <c r="K185" s="154">
        <v>0.98791134989926122</v>
      </c>
      <c r="L185" s="153">
        <v>98</v>
      </c>
      <c r="M185" s="154">
        <v>0.94230769230769229</v>
      </c>
      <c r="N185" s="155">
        <v>1569</v>
      </c>
      <c r="O185" s="84"/>
      <c r="P185" s="84"/>
      <c r="Q185" s="153">
        <v>806</v>
      </c>
      <c r="R185" s="110">
        <f t="shared" si="86"/>
        <v>0.99919275788502571</v>
      </c>
      <c r="S185" s="153">
        <v>233</v>
      </c>
      <c r="T185" s="110">
        <f t="shared" si="97"/>
        <v>1.9726324079543216</v>
      </c>
      <c r="U185" s="105">
        <f t="shared" si="98"/>
        <v>1039</v>
      </c>
      <c r="V185" s="153">
        <v>0</v>
      </c>
      <c r="W185" s="110">
        <f t="shared" si="99"/>
        <v>0</v>
      </c>
      <c r="X185" s="153">
        <v>14</v>
      </c>
      <c r="Y185" s="153">
        <f t="shared" si="100"/>
        <v>0.97568881685575359</v>
      </c>
      <c r="Z185" s="144">
        <f t="shared" si="101"/>
        <v>14</v>
      </c>
      <c r="AA185" s="31"/>
      <c r="AB185" s="454">
        <v>-29</v>
      </c>
      <c r="AC185" s="454">
        <v>-14</v>
      </c>
      <c r="AD185" s="454">
        <v>23</v>
      </c>
      <c r="AE185" s="454">
        <v>-48</v>
      </c>
      <c r="AF185" s="454">
        <v>-40</v>
      </c>
      <c r="AG185" s="455">
        <v>16</v>
      </c>
    </row>
    <row r="186" spans="2:33" ht="15" customHeight="1" x14ac:dyDescent="0.3">
      <c r="B186" s="372">
        <v>44008</v>
      </c>
      <c r="C186" s="147"/>
      <c r="D186" s="172"/>
      <c r="E186" s="46">
        <v>114072</v>
      </c>
      <c r="F186" s="46">
        <v>1355086</v>
      </c>
      <c r="G186" s="172"/>
      <c r="H186" s="157">
        <v>50</v>
      </c>
      <c r="I186" s="152">
        <v>24</v>
      </c>
      <c r="J186" s="153">
        <v>1477</v>
      </c>
      <c r="K186" s="154">
        <v>0.98928332217012727</v>
      </c>
      <c r="L186" s="153">
        <v>110</v>
      </c>
      <c r="M186" s="154">
        <v>0.99099099099099097</v>
      </c>
      <c r="N186" s="155">
        <v>1587</v>
      </c>
      <c r="O186" s="84"/>
      <c r="P186" s="84"/>
      <c r="Q186" s="153">
        <v>1018</v>
      </c>
      <c r="R186" s="110">
        <f t="shared" si="86"/>
        <v>1.2620077264602434</v>
      </c>
      <c r="S186" s="153">
        <v>245</v>
      </c>
      <c r="T186" s="110">
        <f t="shared" si="97"/>
        <v>2.0742272100807244</v>
      </c>
      <c r="U186" s="105">
        <f t="shared" si="98"/>
        <v>1263</v>
      </c>
      <c r="V186" s="153">
        <v>0</v>
      </c>
      <c r="W186" s="110">
        <f t="shared" si="99"/>
        <v>0</v>
      </c>
      <c r="X186" s="153">
        <v>7</v>
      </c>
      <c r="Y186" s="153">
        <f t="shared" si="100"/>
        <v>0.4878444084278768</v>
      </c>
      <c r="Z186" s="144">
        <f t="shared" si="101"/>
        <v>7</v>
      </c>
      <c r="AA186" s="31"/>
      <c r="AB186" s="454">
        <v>-26</v>
      </c>
      <c r="AC186" s="454">
        <v>-10</v>
      </c>
      <c r="AD186" s="454">
        <v>16</v>
      </c>
      <c r="AE186" s="454">
        <v>-44</v>
      </c>
      <c r="AF186" s="454">
        <v>-32</v>
      </c>
      <c r="AG186" s="455">
        <v>15</v>
      </c>
    </row>
    <row r="187" spans="2:33" ht="15" customHeight="1" x14ac:dyDescent="0.3">
      <c r="B187" s="372">
        <v>44009</v>
      </c>
      <c r="C187" s="147"/>
      <c r="D187" s="172"/>
      <c r="E187" s="46"/>
      <c r="F187" s="46"/>
      <c r="G187" s="172"/>
      <c r="H187" s="157">
        <v>47</v>
      </c>
      <c r="I187" s="152">
        <v>21</v>
      </c>
      <c r="J187" s="153">
        <v>907</v>
      </c>
      <c r="K187" s="154">
        <v>0.98909487459105783</v>
      </c>
      <c r="L187" s="153">
        <v>58</v>
      </c>
      <c r="M187" s="154">
        <v>1.0740740740740742</v>
      </c>
      <c r="N187" s="155">
        <v>965</v>
      </c>
      <c r="O187" s="84"/>
      <c r="P187" s="84"/>
      <c r="Q187" s="157">
        <v>0</v>
      </c>
      <c r="R187" s="110">
        <f t="shared" si="86"/>
        <v>0</v>
      </c>
      <c r="S187" s="157">
        <v>0</v>
      </c>
      <c r="T187" s="115">
        <f t="shared" si="97"/>
        <v>0</v>
      </c>
      <c r="U187" s="124">
        <f t="shared" si="98"/>
        <v>0</v>
      </c>
      <c r="V187" s="157">
        <v>0</v>
      </c>
      <c r="W187" s="157">
        <f t="shared" si="99"/>
        <v>0</v>
      </c>
      <c r="X187" s="157">
        <v>0</v>
      </c>
      <c r="Y187" s="157">
        <f t="shared" si="100"/>
        <v>0</v>
      </c>
      <c r="Z187" s="125">
        <f t="shared" si="101"/>
        <v>0</v>
      </c>
      <c r="AA187" s="31"/>
      <c r="AB187" s="454">
        <v>-29</v>
      </c>
      <c r="AC187" s="454">
        <v>-10</v>
      </c>
      <c r="AD187" s="454">
        <v>12</v>
      </c>
      <c r="AE187" s="454">
        <v>-44</v>
      </c>
      <c r="AF187" s="454">
        <v>-31</v>
      </c>
      <c r="AG187" s="455">
        <v>14</v>
      </c>
    </row>
    <row r="188" spans="2:33" ht="15" customHeight="1" x14ac:dyDescent="0.3">
      <c r="B188" s="372">
        <v>44010</v>
      </c>
      <c r="C188" s="147"/>
      <c r="D188" s="172"/>
      <c r="E188" s="46"/>
      <c r="F188" s="46"/>
      <c r="G188" s="172"/>
      <c r="H188" s="157">
        <v>57</v>
      </c>
      <c r="I188" s="152">
        <v>29</v>
      </c>
      <c r="J188" s="153">
        <v>874</v>
      </c>
      <c r="K188" s="154">
        <v>0.97111111111111115</v>
      </c>
      <c r="L188" s="153">
        <v>35</v>
      </c>
      <c r="M188" s="154">
        <v>0.97222222222222221</v>
      </c>
      <c r="N188" s="155">
        <v>909</v>
      </c>
      <c r="O188" s="84"/>
      <c r="P188" s="84"/>
      <c r="Q188" s="157">
        <v>0</v>
      </c>
      <c r="R188" s="110">
        <f t="shared" si="86"/>
        <v>0</v>
      </c>
      <c r="S188" s="157">
        <v>0</v>
      </c>
      <c r="T188" s="115">
        <f t="shared" si="97"/>
        <v>0</v>
      </c>
      <c r="U188" s="124">
        <f t="shared" si="98"/>
        <v>0</v>
      </c>
      <c r="V188" s="157">
        <v>0</v>
      </c>
      <c r="W188" s="157">
        <f t="shared" si="99"/>
        <v>0</v>
      </c>
      <c r="X188" s="157">
        <v>0</v>
      </c>
      <c r="Y188" s="157">
        <f t="shared" si="100"/>
        <v>0</v>
      </c>
      <c r="Z188" s="125">
        <f t="shared" si="101"/>
        <v>0</v>
      </c>
      <c r="AA188" s="31"/>
      <c r="AB188" s="454">
        <v>-32</v>
      </c>
      <c r="AC188" s="454">
        <v>-13</v>
      </c>
      <c r="AD188" s="454">
        <v>11</v>
      </c>
      <c r="AE188" s="454">
        <v>-41</v>
      </c>
      <c r="AF188" s="454">
        <v>-4</v>
      </c>
      <c r="AG188" s="455">
        <v>7</v>
      </c>
    </row>
    <row r="189" spans="2:33" ht="15" customHeight="1" x14ac:dyDescent="0.3">
      <c r="B189" s="372">
        <v>44011</v>
      </c>
      <c r="C189" s="147"/>
      <c r="D189" s="172"/>
      <c r="E189" s="46">
        <v>114200</v>
      </c>
      <c r="F189" s="46">
        <v>1357318</v>
      </c>
      <c r="G189" s="172"/>
      <c r="H189" s="157">
        <v>51</v>
      </c>
      <c r="I189" s="152">
        <v>14</v>
      </c>
      <c r="J189" s="153">
        <v>1464</v>
      </c>
      <c r="K189" s="154">
        <v>0.98652291105121293</v>
      </c>
      <c r="L189" s="153">
        <v>74</v>
      </c>
      <c r="M189" s="154">
        <v>0.73267326732673266</v>
      </c>
      <c r="N189" s="155">
        <v>1538</v>
      </c>
      <c r="O189" s="84"/>
      <c r="P189" s="84"/>
      <c r="Q189" s="153">
        <v>0</v>
      </c>
      <c r="R189" s="110">
        <f t="shared" si="86"/>
        <v>0</v>
      </c>
      <c r="S189" s="153">
        <v>0</v>
      </c>
      <c r="T189" s="110">
        <f t="shared" si="97"/>
        <v>0</v>
      </c>
      <c r="U189" s="105">
        <f t="shared" si="98"/>
        <v>0</v>
      </c>
      <c r="V189" s="153">
        <v>0</v>
      </c>
      <c r="W189" s="110">
        <f t="shared" si="99"/>
        <v>0</v>
      </c>
      <c r="X189" s="153">
        <v>0</v>
      </c>
      <c r="Y189" s="153">
        <f t="shared" si="100"/>
        <v>0</v>
      </c>
      <c r="Z189" s="144">
        <f t="shared" si="101"/>
        <v>0</v>
      </c>
      <c r="AA189" s="31"/>
      <c r="AB189" s="454">
        <v>-24</v>
      </c>
      <c r="AC189" s="454">
        <v>-12</v>
      </c>
      <c r="AD189" s="454">
        <v>24</v>
      </c>
      <c r="AE189" s="454">
        <v>-45</v>
      </c>
      <c r="AF189" s="454">
        <v>-33</v>
      </c>
      <c r="AG189" s="455">
        <v>13</v>
      </c>
    </row>
    <row r="190" spans="2:33" ht="15" customHeight="1" x14ac:dyDescent="0.3">
      <c r="B190" s="372">
        <v>44012</v>
      </c>
      <c r="C190" s="379">
        <v>40745</v>
      </c>
      <c r="D190" s="173"/>
      <c r="E190" s="46"/>
      <c r="F190" s="46"/>
      <c r="G190" s="173"/>
      <c r="H190" s="157">
        <v>48</v>
      </c>
      <c r="I190" s="152">
        <v>25</v>
      </c>
      <c r="J190" s="153">
        <v>1472</v>
      </c>
      <c r="K190" s="154">
        <v>0.98858294157152449</v>
      </c>
      <c r="L190" s="153">
        <v>122</v>
      </c>
      <c r="M190" s="154">
        <v>1.1090909090909091</v>
      </c>
      <c r="N190" s="155">
        <v>1594</v>
      </c>
      <c r="O190" s="84"/>
      <c r="P190" s="84"/>
      <c r="Q190" s="153">
        <v>2678</v>
      </c>
      <c r="R190" s="110">
        <f t="shared" si="86"/>
        <v>3.3198985181341176</v>
      </c>
      <c r="S190" s="153">
        <v>672</v>
      </c>
      <c r="T190" s="110">
        <f t="shared" ref="T190:T196" si="102">S190/$S$68</f>
        <v>5.6893089190785586</v>
      </c>
      <c r="U190" s="105">
        <f t="shared" ref="U190:U196" si="103">Q190+S190</f>
        <v>3350</v>
      </c>
      <c r="V190" s="153">
        <v>0</v>
      </c>
      <c r="W190" s="110">
        <f t="shared" ref="W190:W196" si="104">V190/$V$68</f>
        <v>0</v>
      </c>
      <c r="X190" s="153">
        <v>21</v>
      </c>
      <c r="Y190" s="153">
        <f t="shared" ref="Y190:Y196" si="105">X190/$X$68</f>
        <v>1.4635332252836304</v>
      </c>
      <c r="Z190" s="144">
        <f t="shared" ref="Z190:Z196" si="106">V190+X190</f>
        <v>21</v>
      </c>
      <c r="AA190" s="31"/>
      <c r="AB190" s="454">
        <v>-20</v>
      </c>
      <c r="AC190" s="454">
        <v>-5</v>
      </c>
      <c r="AD190" s="454">
        <v>22</v>
      </c>
      <c r="AE190" s="454">
        <v>-42</v>
      </c>
      <c r="AF190" s="454">
        <v>-31</v>
      </c>
      <c r="AG190" s="455">
        <v>12</v>
      </c>
    </row>
    <row r="191" spans="2:33" ht="15" customHeight="1" x14ac:dyDescent="0.3">
      <c r="B191" s="372">
        <v>44013</v>
      </c>
      <c r="C191" s="147"/>
      <c r="D191" s="173"/>
      <c r="E191" s="46">
        <v>114304</v>
      </c>
      <c r="F191" s="46">
        <v>1359622</v>
      </c>
      <c r="G191" s="173"/>
      <c r="H191" s="157">
        <v>108</v>
      </c>
      <c r="I191" s="152">
        <v>34</v>
      </c>
      <c r="J191" s="153">
        <v>1474</v>
      </c>
      <c r="K191" s="154">
        <v>0.98926174496644292</v>
      </c>
      <c r="L191" s="153">
        <v>117</v>
      </c>
      <c r="M191" s="154">
        <v>0.98319327731092432</v>
      </c>
      <c r="N191" s="155">
        <v>1591</v>
      </c>
      <c r="O191" s="84"/>
      <c r="P191" s="84"/>
      <c r="Q191" s="153">
        <v>448</v>
      </c>
      <c r="R191" s="110">
        <f t="shared" si="86"/>
        <v>0.55538257510234679</v>
      </c>
      <c r="S191" s="153">
        <v>64</v>
      </c>
      <c r="T191" s="110">
        <f t="shared" si="102"/>
        <v>0.54183894467414839</v>
      </c>
      <c r="U191" s="105">
        <f t="shared" si="103"/>
        <v>512</v>
      </c>
      <c r="V191" s="153">
        <v>1</v>
      </c>
      <c r="W191" s="110">
        <f t="shared" si="104"/>
        <v>0.26874999999999999</v>
      </c>
      <c r="X191" s="153">
        <v>27</v>
      </c>
      <c r="Y191" s="153">
        <f t="shared" si="105"/>
        <v>1.8816855753646677</v>
      </c>
      <c r="Z191" s="144">
        <f t="shared" si="106"/>
        <v>28</v>
      </c>
      <c r="AA191" s="31"/>
      <c r="AB191" s="454">
        <v>-19</v>
      </c>
      <c r="AC191" s="454">
        <v>-5</v>
      </c>
      <c r="AD191" s="454">
        <v>30</v>
      </c>
      <c r="AE191" s="454">
        <v>-39</v>
      </c>
      <c r="AF191" s="454">
        <v>-31</v>
      </c>
      <c r="AG191" s="455">
        <v>11</v>
      </c>
    </row>
    <row r="192" spans="2:33" ht="15" customHeight="1" x14ac:dyDescent="0.3">
      <c r="B192" s="372">
        <v>44014</v>
      </c>
      <c r="C192" s="147"/>
      <c r="D192" s="173"/>
      <c r="E192" s="46">
        <v>114360</v>
      </c>
      <c r="F192" s="46">
        <v>1360157</v>
      </c>
      <c r="G192" s="173"/>
      <c r="H192" s="157">
        <v>120</v>
      </c>
      <c r="I192" s="152">
        <v>24</v>
      </c>
      <c r="J192" s="153">
        <v>1472</v>
      </c>
      <c r="K192" s="154">
        <v>0.98858294157152449</v>
      </c>
      <c r="L192" s="153">
        <v>96</v>
      </c>
      <c r="M192" s="154">
        <v>0.92307692307692313</v>
      </c>
      <c r="N192" s="155">
        <v>1568</v>
      </c>
      <c r="O192" s="84"/>
      <c r="P192" s="84"/>
      <c r="Q192" s="153">
        <v>431</v>
      </c>
      <c r="R192" s="110">
        <f t="shared" si="86"/>
        <v>0.53430778988640948</v>
      </c>
      <c r="S192" s="153">
        <v>66</v>
      </c>
      <c r="T192" s="110">
        <f t="shared" si="102"/>
        <v>0.5587714116952156</v>
      </c>
      <c r="U192" s="105">
        <f t="shared" si="103"/>
        <v>497</v>
      </c>
      <c r="V192" s="153">
        <v>2</v>
      </c>
      <c r="W192" s="110">
        <f t="shared" si="104"/>
        <v>0.53749999999999998</v>
      </c>
      <c r="X192" s="153">
        <v>9</v>
      </c>
      <c r="Y192" s="153">
        <f t="shared" si="105"/>
        <v>0.62722852512155591</v>
      </c>
      <c r="Z192" s="144">
        <f t="shared" si="106"/>
        <v>11</v>
      </c>
      <c r="AA192" s="31"/>
      <c r="AB192" s="454">
        <v>-18</v>
      </c>
      <c r="AC192" s="454">
        <v>-4</v>
      </c>
      <c r="AD192" s="454">
        <v>33</v>
      </c>
      <c r="AE192" s="454">
        <v>-39</v>
      </c>
      <c r="AF192" s="454">
        <v>-31</v>
      </c>
      <c r="AG192" s="455">
        <v>12</v>
      </c>
    </row>
    <row r="193" spans="2:33" ht="15" customHeight="1" x14ac:dyDescent="0.3">
      <c r="B193" s="372">
        <v>44015</v>
      </c>
      <c r="C193" s="147"/>
      <c r="D193" s="173"/>
      <c r="E193" s="46"/>
      <c r="F193" s="46"/>
      <c r="G193" s="173"/>
      <c r="H193" s="157">
        <v>135</v>
      </c>
      <c r="I193" s="152">
        <v>21</v>
      </c>
      <c r="J193" s="153">
        <v>1476</v>
      </c>
      <c r="K193" s="154">
        <v>0.98861352980576023</v>
      </c>
      <c r="L193" s="153">
        <v>103</v>
      </c>
      <c r="M193" s="154">
        <v>0.92792792792792789</v>
      </c>
      <c r="N193" s="155">
        <v>1579</v>
      </c>
      <c r="O193" s="84"/>
      <c r="P193" s="84"/>
      <c r="Q193" s="153">
        <v>385</v>
      </c>
      <c r="R193" s="110">
        <f t="shared" si="86"/>
        <v>0.47728190047857927</v>
      </c>
      <c r="S193" s="153">
        <v>43</v>
      </c>
      <c r="T193" s="110">
        <f t="shared" si="102"/>
        <v>0.36404804095294346</v>
      </c>
      <c r="U193" s="105">
        <f t="shared" si="103"/>
        <v>428</v>
      </c>
      <c r="V193" s="153">
        <v>4</v>
      </c>
      <c r="W193" s="110">
        <f t="shared" si="104"/>
        <v>1.075</v>
      </c>
      <c r="X193" s="153">
        <v>14</v>
      </c>
      <c r="Y193" s="153">
        <f t="shared" si="105"/>
        <v>0.97568881685575359</v>
      </c>
      <c r="Z193" s="144">
        <f t="shared" si="106"/>
        <v>18</v>
      </c>
      <c r="AA193" s="31"/>
      <c r="AB193" s="454">
        <v>-22</v>
      </c>
      <c r="AC193" s="454">
        <v>-4</v>
      </c>
      <c r="AD193" s="454">
        <v>29</v>
      </c>
      <c r="AE193" s="454">
        <v>-39</v>
      </c>
      <c r="AF193" s="454">
        <v>-30</v>
      </c>
      <c r="AG193" s="455">
        <v>12</v>
      </c>
    </row>
    <row r="194" spans="2:33" ht="15" customHeight="1" x14ac:dyDescent="0.3">
      <c r="B194" s="372">
        <v>44016</v>
      </c>
      <c r="C194" s="147"/>
      <c r="D194" s="173"/>
      <c r="E194" s="46"/>
      <c r="F194" s="46"/>
      <c r="G194" s="173"/>
      <c r="H194" s="157">
        <v>138</v>
      </c>
      <c r="I194" s="152">
        <v>18</v>
      </c>
      <c r="J194" s="153">
        <v>891</v>
      </c>
      <c r="K194" s="154">
        <v>0.9716466739367503</v>
      </c>
      <c r="L194" s="153">
        <v>58</v>
      </c>
      <c r="M194" s="154">
        <v>1.0740740740740742</v>
      </c>
      <c r="N194" s="155">
        <v>949</v>
      </c>
      <c r="O194" s="84"/>
      <c r="P194" s="84"/>
      <c r="Q194" s="157">
        <v>0</v>
      </c>
      <c r="R194" s="110">
        <f t="shared" si="86"/>
        <v>0</v>
      </c>
      <c r="S194" s="157">
        <v>0</v>
      </c>
      <c r="T194" s="115">
        <f t="shared" si="102"/>
        <v>0</v>
      </c>
      <c r="U194" s="124">
        <f t="shared" si="103"/>
        <v>0</v>
      </c>
      <c r="V194" s="157">
        <v>0</v>
      </c>
      <c r="W194" s="157">
        <f t="shared" si="104"/>
        <v>0</v>
      </c>
      <c r="X194" s="157">
        <v>0</v>
      </c>
      <c r="Y194" s="157">
        <f t="shared" si="105"/>
        <v>0</v>
      </c>
      <c r="Z194" s="125">
        <f t="shared" si="106"/>
        <v>0</v>
      </c>
      <c r="AA194" s="31"/>
      <c r="AB194" s="454">
        <v>-25</v>
      </c>
      <c r="AC194" s="454">
        <v>-8</v>
      </c>
      <c r="AD194" s="454">
        <v>44</v>
      </c>
      <c r="AE194" s="454">
        <v>-34</v>
      </c>
      <c r="AF194" s="454">
        <v>-3</v>
      </c>
      <c r="AG194" s="455">
        <v>4</v>
      </c>
    </row>
    <row r="195" spans="2:33" ht="15" customHeight="1" x14ac:dyDescent="0.3">
      <c r="B195" s="372">
        <v>44017</v>
      </c>
      <c r="C195" s="147"/>
      <c r="D195" s="173"/>
      <c r="E195" s="46"/>
      <c r="F195" s="46"/>
      <c r="G195" s="173"/>
      <c r="H195" s="157">
        <v>138</v>
      </c>
      <c r="I195" s="152">
        <v>22</v>
      </c>
      <c r="J195" s="153">
        <v>890</v>
      </c>
      <c r="K195" s="154">
        <v>0.98888888888888893</v>
      </c>
      <c r="L195" s="153">
        <v>33</v>
      </c>
      <c r="M195" s="154">
        <v>0.91666666666666663</v>
      </c>
      <c r="N195" s="155">
        <v>923</v>
      </c>
      <c r="O195" s="84"/>
      <c r="P195" s="84"/>
      <c r="Q195" s="157">
        <v>0</v>
      </c>
      <c r="R195" s="110">
        <f t="shared" si="86"/>
        <v>0</v>
      </c>
      <c r="S195" s="157">
        <v>0</v>
      </c>
      <c r="T195" s="115">
        <f t="shared" si="102"/>
        <v>0</v>
      </c>
      <c r="U195" s="124">
        <f t="shared" si="103"/>
        <v>0</v>
      </c>
      <c r="V195" s="157">
        <v>0</v>
      </c>
      <c r="W195" s="157">
        <f t="shared" si="104"/>
        <v>0</v>
      </c>
      <c r="X195" s="157">
        <v>0</v>
      </c>
      <c r="Y195" s="157">
        <f t="shared" si="105"/>
        <v>0</v>
      </c>
      <c r="Z195" s="125">
        <f t="shared" si="106"/>
        <v>0</v>
      </c>
      <c r="AA195" s="31"/>
      <c r="AB195" s="454">
        <v>-29</v>
      </c>
      <c r="AC195" s="454">
        <v>-15</v>
      </c>
      <c r="AD195" s="454">
        <v>43</v>
      </c>
      <c r="AE195" s="454">
        <v>-38</v>
      </c>
      <c r="AF195" s="454">
        <v>3</v>
      </c>
      <c r="AG195" s="455">
        <v>1</v>
      </c>
    </row>
    <row r="196" spans="2:33" ht="15" customHeight="1" x14ac:dyDescent="0.3">
      <c r="B196" s="372">
        <v>44018</v>
      </c>
      <c r="C196" s="147"/>
      <c r="D196" s="173"/>
      <c r="E196" s="46">
        <v>114464</v>
      </c>
      <c r="F196" s="46">
        <v>1361229</v>
      </c>
      <c r="G196" s="173"/>
      <c r="H196" s="157">
        <v>130</v>
      </c>
      <c r="I196" s="152">
        <v>21</v>
      </c>
      <c r="J196" s="153">
        <v>1468</v>
      </c>
      <c r="K196" s="154">
        <v>0.98921832884097038</v>
      </c>
      <c r="L196" s="153">
        <v>93</v>
      </c>
      <c r="M196" s="154">
        <v>0.92079207920792083</v>
      </c>
      <c r="N196" s="155">
        <v>1561</v>
      </c>
      <c r="O196" s="84"/>
      <c r="P196" s="84"/>
      <c r="Q196" s="153">
        <v>393</v>
      </c>
      <c r="R196" s="110">
        <f t="shared" si="86"/>
        <v>0.48719944646254976</v>
      </c>
      <c r="S196" s="153">
        <v>78</v>
      </c>
      <c r="T196" s="110">
        <f t="shared" si="102"/>
        <v>0.66036621382161842</v>
      </c>
      <c r="U196" s="105">
        <f t="shared" si="103"/>
        <v>471</v>
      </c>
      <c r="V196" s="153">
        <v>0</v>
      </c>
      <c r="W196" s="110">
        <f t="shared" si="104"/>
        <v>0</v>
      </c>
      <c r="X196" s="153">
        <v>31</v>
      </c>
      <c r="Y196" s="153">
        <f t="shared" si="105"/>
        <v>2.1604538087520258</v>
      </c>
      <c r="Z196" s="144">
        <f t="shared" si="106"/>
        <v>31</v>
      </c>
      <c r="AA196" s="31"/>
      <c r="AB196" s="454">
        <v>-20</v>
      </c>
      <c r="AC196" s="454">
        <v>-5</v>
      </c>
      <c r="AD196" s="454">
        <v>51</v>
      </c>
      <c r="AE196" s="454">
        <v>-41</v>
      </c>
      <c r="AF196" s="454">
        <v>-32</v>
      </c>
      <c r="AG196" s="455">
        <v>11</v>
      </c>
    </row>
    <row r="197" spans="2:33" ht="15" customHeight="1" x14ac:dyDescent="0.3">
      <c r="B197" s="372">
        <v>44019</v>
      </c>
      <c r="C197" s="147"/>
      <c r="D197" s="177"/>
      <c r="E197" s="46">
        <v>114521</v>
      </c>
      <c r="F197" s="46">
        <v>1363172</v>
      </c>
      <c r="G197" s="177"/>
      <c r="H197" s="157">
        <v>122</v>
      </c>
      <c r="I197" s="152">
        <v>28</v>
      </c>
      <c r="J197" s="153">
        <v>1467</v>
      </c>
      <c r="K197" s="154">
        <v>0.98522498321020824</v>
      </c>
      <c r="L197" s="153">
        <v>125</v>
      </c>
      <c r="M197" s="154">
        <v>1.1363636363636365</v>
      </c>
      <c r="N197" s="155">
        <v>1592</v>
      </c>
      <c r="O197" s="84"/>
      <c r="P197" s="84"/>
      <c r="Q197" s="153">
        <v>716</v>
      </c>
      <c r="R197" s="110">
        <f t="shared" si="86"/>
        <v>0.88762036556535784</v>
      </c>
      <c r="S197" s="153">
        <v>73</v>
      </c>
      <c r="T197" s="110">
        <f t="shared" ref="T197:T203" si="107">S197/$S$68</f>
        <v>0.61803504626895056</v>
      </c>
      <c r="U197" s="105">
        <f t="shared" ref="U197:U203" si="108">Q197+S197</f>
        <v>789</v>
      </c>
      <c r="V197" s="153">
        <v>1</v>
      </c>
      <c r="W197" s="110">
        <f t="shared" ref="W197:W203" si="109">V197/$V$68</f>
        <v>0.26874999999999999</v>
      </c>
      <c r="X197" s="153">
        <v>29</v>
      </c>
      <c r="Y197" s="153">
        <f t="shared" ref="Y197:Y203" si="110">X197/$X$68</f>
        <v>2.0210696920583469</v>
      </c>
      <c r="Z197" s="144">
        <f t="shared" ref="Z197:Z203" si="111">V197+X197</f>
        <v>30</v>
      </c>
      <c r="AA197" s="31"/>
      <c r="AB197" s="454">
        <v>-18</v>
      </c>
      <c r="AC197" s="454">
        <v>-2</v>
      </c>
      <c r="AD197" s="454">
        <v>46</v>
      </c>
      <c r="AE197" s="454">
        <v>-38</v>
      </c>
      <c r="AF197" s="454">
        <v>-32</v>
      </c>
      <c r="AG197" s="455">
        <v>11</v>
      </c>
    </row>
    <row r="198" spans="2:33" ht="15" customHeight="1" x14ac:dyDescent="0.3">
      <c r="B198" s="372">
        <v>44020</v>
      </c>
      <c r="C198" s="147"/>
      <c r="D198" s="177"/>
      <c r="E198" s="46">
        <v>114593</v>
      </c>
      <c r="F198" s="46">
        <v>1363768</v>
      </c>
      <c r="G198" s="177"/>
      <c r="H198" s="157">
        <v>124</v>
      </c>
      <c r="I198" s="152">
        <v>23</v>
      </c>
      <c r="J198" s="153">
        <v>1469</v>
      </c>
      <c r="K198" s="154">
        <v>0.98590604026845641</v>
      </c>
      <c r="L198" s="153">
        <v>109</v>
      </c>
      <c r="M198" s="154">
        <v>0.91596638655462181</v>
      </c>
      <c r="N198" s="155">
        <v>1578</v>
      </c>
      <c r="O198" s="84"/>
      <c r="P198" s="84"/>
      <c r="Q198" s="153">
        <v>3</v>
      </c>
      <c r="R198" s="110">
        <f t="shared" si="86"/>
        <v>3.7190797439889296E-3</v>
      </c>
      <c r="S198" s="153">
        <v>0</v>
      </c>
      <c r="T198" s="110">
        <f t="shared" si="107"/>
        <v>0</v>
      </c>
      <c r="U198" s="105">
        <f t="shared" si="108"/>
        <v>3</v>
      </c>
      <c r="V198" s="153">
        <v>0</v>
      </c>
      <c r="W198" s="110">
        <f t="shared" si="109"/>
        <v>0</v>
      </c>
      <c r="X198" s="153">
        <v>0</v>
      </c>
      <c r="Y198" s="153">
        <f t="shared" si="110"/>
        <v>0</v>
      </c>
      <c r="Z198" s="144">
        <f t="shared" si="111"/>
        <v>0</v>
      </c>
      <c r="AA198" s="31"/>
      <c r="AB198" s="454">
        <v>-17</v>
      </c>
      <c r="AC198" s="454">
        <v>-2</v>
      </c>
      <c r="AD198" s="454">
        <v>44</v>
      </c>
      <c r="AE198" s="454">
        <v>-37</v>
      </c>
      <c r="AF198" s="454">
        <v>-31</v>
      </c>
      <c r="AG198" s="455">
        <v>11</v>
      </c>
    </row>
    <row r="199" spans="2:33" ht="15" customHeight="1" x14ac:dyDescent="0.3">
      <c r="B199" s="372">
        <v>44021</v>
      </c>
      <c r="C199" s="147"/>
      <c r="D199" s="177"/>
      <c r="E199" s="46"/>
      <c r="F199" s="46"/>
      <c r="G199" s="177"/>
      <c r="H199" s="157">
        <v>131</v>
      </c>
      <c r="I199" s="152">
        <v>32</v>
      </c>
      <c r="J199" s="153">
        <v>1469</v>
      </c>
      <c r="K199" s="154">
        <v>0.98656816655473467</v>
      </c>
      <c r="L199" s="153">
        <v>97</v>
      </c>
      <c r="M199" s="154">
        <v>0.93269230769230771</v>
      </c>
      <c r="N199" s="155">
        <v>1566</v>
      </c>
      <c r="O199" s="84"/>
      <c r="P199" s="84"/>
      <c r="Q199" s="153">
        <v>1029</v>
      </c>
      <c r="R199" s="110">
        <f t="shared" si="86"/>
        <v>1.2756443521882028</v>
      </c>
      <c r="S199" s="153">
        <v>183</v>
      </c>
      <c r="T199" s="110">
        <f t="shared" si="107"/>
        <v>1.5493207324276432</v>
      </c>
      <c r="U199" s="105">
        <f t="shared" si="108"/>
        <v>1212</v>
      </c>
      <c r="V199" s="153">
        <v>1</v>
      </c>
      <c r="W199" s="110">
        <f t="shared" si="109"/>
        <v>0.26874999999999999</v>
      </c>
      <c r="X199" s="153">
        <v>13</v>
      </c>
      <c r="Y199" s="153">
        <f t="shared" si="110"/>
        <v>0.90599675850891404</v>
      </c>
      <c r="Z199" s="144">
        <f t="shared" si="111"/>
        <v>14</v>
      </c>
      <c r="AA199" s="31"/>
      <c r="AB199" s="454">
        <v>-16</v>
      </c>
      <c r="AC199" s="454">
        <v>-3</v>
      </c>
      <c r="AD199" s="454">
        <v>50</v>
      </c>
      <c r="AE199" s="454">
        <v>-39</v>
      </c>
      <c r="AF199" s="454">
        <v>-31</v>
      </c>
      <c r="AG199" s="455">
        <v>11</v>
      </c>
    </row>
    <row r="200" spans="2:33" ht="15" customHeight="1" x14ac:dyDescent="0.3">
      <c r="B200" s="372">
        <v>44022</v>
      </c>
      <c r="C200" s="147"/>
      <c r="D200" s="177"/>
      <c r="E200" s="46"/>
      <c r="F200" s="46"/>
      <c r="G200" s="177"/>
      <c r="H200" s="157">
        <v>146</v>
      </c>
      <c r="I200" s="152">
        <v>23</v>
      </c>
      <c r="J200" s="153">
        <v>1472</v>
      </c>
      <c r="K200" s="154">
        <v>0.98593436034829207</v>
      </c>
      <c r="L200" s="153">
        <v>96</v>
      </c>
      <c r="M200" s="154">
        <v>0.86486486486486491</v>
      </c>
      <c r="N200" s="155">
        <v>1568</v>
      </c>
      <c r="O200" s="84"/>
      <c r="P200" s="84"/>
      <c r="Q200" s="153">
        <v>523</v>
      </c>
      <c r="R200" s="110">
        <f t="shared" si="86"/>
        <v>0.64835956870207001</v>
      </c>
      <c r="S200" s="153">
        <v>62</v>
      </c>
      <c r="T200" s="110">
        <f t="shared" si="107"/>
        <v>0.52490647765308129</v>
      </c>
      <c r="U200" s="105">
        <f t="shared" si="108"/>
        <v>585</v>
      </c>
      <c r="V200" s="153">
        <v>1</v>
      </c>
      <c r="W200" s="110">
        <f t="shared" si="109"/>
        <v>0.26874999999999999</v>
      </c>
      <c r="X200" s="153">
        <v>14</v>
      </c>
      <c r="Y200" s="153">
        <f t="shared" si="110"/>
        <v>0.97568881685575359</v>
      </c>
      <c r="Z200" s="144">
        <f t="shared" si="111"/>
        <v>15</v>
      </c>
      <c r="AA200" s="31"/>
      <c r="AB200" s="454">
        <v>-22</v>
      </c>
      <c r="AC200" s="454">
        <v>-4</v>
      </c>
      <c r="AD200" s="454">
        <v>49</v>
      </c>
      <c r="AE200" s="454">
        <v>-38</v>
      </c>
      <c r="AF200" s="454">
        <v>-30</v>
      </c>
      <c r="AG200" s="455">
        <v>11</v>
      </c>
    </row>
    <row r="201" spans="2:33" ht="15" customHeight="1" x14ac:dyDescent="0.3">
      <c r="B201" s="372">
        <v>44023</v>
      </c>
      <c r="C201" s="147"/>
      <c r="D201" s="177"/>
      <c r="E201" s="46"/>
      <c r="F201" s="46"/>
      <c r="G201" s="177"/>
      <c r="H201" s="157">
        <v>145</v>
      </c>
      <c r="I201" s="152">
        <v>25</v>
      </c>
      <c r="J201" s="153">
        <v>909</v>
      </c>
      <c r="K201" s="154">
        <v>0.99127589967284624</v>
      </c>
      <c r="L201" s="153">
        <v>49</v>
      </c>
      <c r="M201" s="154">
        <v>0.90740740740740744</v>
      </c>
      <c r="N201" s="155">
        <v>958</v>
      </c>
      <c r="O201" s="84"/>
      <c r="P201" s="84"/>
      <c r="Q201" s="157">
        <v>0</v>
      </c>
      <c r="R201" s="110">
        <f t="shared" si="86"/>
        <v>0</v>
      </c>
      <c r="S201" s="157">
        <v>0</v>
      </c>
      <c r="T201" s="115">
        <f t="shared" si="107"/>
        <v>0</v>
      </c>
      <c r="U201" s="124">
        <f t="shared" si="108"/>
        <v>0</v>
      </c>
      <c r="V201" s="157">
        <v>0</v>
      </c>
      <c r="W201" s="157">
        <f t="shared" si="109"/>
        <v>0</v>
      </c>
      <c r="X201" s="157">
        <v>0</v>
      </c>
      <c r="Y201" s="157">
        <f t="shared" si="110"/>
        <v>0</v>
      </c>
      <c r="Z201" s="125">
        <f t="shared" si="111"/>
        <v>0</v>
      </c>
      <c r="AA201" s="31"/>
      <c r="AB201" s="454">
        <v>-26</v>
      </c>
      <c r="AC201" s="454">
        <v>-8</v>
      </c>
      <c r="AD201" s="454">
        <v>56</v>
      </c>
      <c r="AE201" s="454">
        <v>-34</v>
      </c>
      <c r="AF201" s="454">
        <v>-3</v>
      </c>
      <c r="AG201" s="455">
        <v>3</v>
      </c>
    </row>
    <row r="202" spans="2:33" ht="15" customHeight="1" x14ac:dyDescent="0.3">
      <c r="B202" s="372">
        <v>44024</v>
      </c>
      <c r="C202" s="147"/>
      <c r="D202" s="177"/>
      <c r="E202" s="46"/>
      <c r="F202" s="46"/>
      <c r="G202" s="177"/>
      <c r="H202" s="157">
        <v>144</v>
      </c>
      <c r="I202" s="152">
        <v>40</v>
      </c>
      <c r="J202" s="153">
        <v>887</v>
      </c>
      <c r="K202" s="154">
        <v>0.98555555555555552</v>
      </c>
      <c r="L202" s="153">
        <v>23</v>
      </c>
      <c r="M202" s="154">
        <v>0.63888888888888884</v>
      </c>
      <c r="N202" s="155">
        <v>910</v>
      </c>
      <c r="O202" s="84"/>
      <c r="P202" s="84"/>
      <c r="Q202" s="157">
        <v>0</v>
      </c>
      <c r="R202" s="110">
        <f t="shared" si="86"/>
        <v>0</v>
      </c>
      <c r="S202" s="157">
        <v>0</v>
      </c>
      <c r="T202" s="115">
        <f t="shared" si="107"/>
        <v>0</v>
      </c>
      <c r="U202" s="124">
        <f t="shared" si="108"/>
        <v>0</v>
      </c>
      <c r="V202" s="157">
        <v>0</v>
      </c>
      <c r="W202" s="157">
        <f t="shared" si="109"/>
        <v>0</v>
      </c>
      <c r="X202" s="157">
        <v>0</v>
      </c>
      <c r="Y202" s="157">
        <f t="shared" si="110"/>
        <v>0</v>
      </c>
      <c r="Z202" s="125">
        <f t="shared" si="111"/>
        <v>0</v>
      </c>
      <c r="AA202" s="31"/>
      <c r="AB202" s="454">
        <v>-28</v>
      </c>
      <c r="AC202" s="454">
        <v>-13</v>
      </c>
      <c r="AD202" s="454">
        <v>46</v>
      </c>
      <c r="AE202" s="454">
        <v>-37</v>
      </c>
      <c r="AF202" s="454">
        <v>3</v>
      </c>
      <c r="AG202" s="455">
        <v>1</v>
      </c>
    </row>
    <row r="203" spans="2:33" ht="15" customHeight="1" x14ac:dyDescent="0.3">
      <c r="B203" s="372">
        <v>44025</v>
      </c>
      <c r="C203" s="147"/>
      <c r="D203" s="178"/>
      <c r="E203" s="46"/>
      <c r="F203" s="46"/>
      <c r="G203" s="178"/>
      <c r="H203" s="157">
        <v>145</v>
      </c>
      <c r="I203" s="152">
        <v>29</v>
      </c>
      <c r="J203" s="153">
        <v>1463</v>
      </c>
      <c r="K203" s="154">
        <v>0.98584905660377353</v>
      </c>
      <c r="L203" s="153">
        <v>85</v>
      </c>
      <c r="M203" s="154">
        <v>0.84158415841584155</v>
      </c>
      <c r="N203" s="155">
        <v>1548</v>
      </c>
      <c r="O203" s="84"/>
      <c r="P203" s="84"/>
      <c r="Q203" s="153">
        <v>788</v>
      </c>
      <c r="R203" s="110">
        <f t="shared" si="86"/>
        <v>0.97687827942109218</v>
      </c>
      <c r="S203" s="153">
        <v>104</v>
      </c>
      <c r="T203" s="110">
        <f t="shared" si="107"/>
        <v>0.88048828509549126</v>
      </c>
      <c r="U203" s="105">
        <f t="shared" si="108"/>
        <v>892</v>
      </c>
      <c r="V203" s="153">
        <v>0</v>
      </c>
      <c r="W203" s="110">
        <f t="shared" si="109"/>
        <v>0</v>
      </c>
      <c r="X203" s="153">
        <v>4</v>
      </c>
      <c r="Y203" s="153">
        <f t="shared" si="110"/>
        <v>0.27876823338735818</v>
      </c>
      <c r="Z203" s="144">
        <f t="shared" si="111"/>
        <v>4</v>
      </c>
      <c r="AA203" s="31"/>
      <c r="AB203" s="454">
        <v>-18</v>
      </c>
      <c r="AC203" s="454">
        <v>-4</v>
      </c>
      <c r="AD203" s="454">
        <v>62</v>
      </c>
      <c r="AE203" s="454">
        <v>-40</v>
      </c>
      <c r="AF203" s="454">
        <v>-31</v>
      </c>
      <c r="AG203" s="455">
        <v>11</v>
      </c>
    </row>
    <row r="204" spans="2:33" ht="15" customHeight="1" x14ac:dyDescent="0.3">
      <c r="B204" s="372">
        <v>44026</v>
      </c>
      <c r="C204" s="147"/>
      <c r="D204" s="188"/>
      <c r="E204" s="46"/>
      <c r="F204" s="46"/>
      <c r="G204" s="188"/>
      <c r="H204" s="157">
        <v>133</v>
      </c>
      <c r="I204" s="152">
        <v>25</v>
      </c>
      <c r="J204" s="153">
        <v>1474</v>
      </c>
      <c r="K204" s="154">
        <v>0.98992612491605103</v>
      </c>
      <c r="L204" s="153">
        <v>107</v>
      </c>
      <c r="M204" s="154">
        <v>0.97272727272727277</v>
      </c>
      <c r="N204" s="155">
        <v>1581</v>
      </c>
      <c r="O204" s="84"/>
      <c r="P204" s="84"/>
      <c r="Q204" s="153">
        <v>544</v>
      </c>
      <c r="R204" s="110">
        <f t="shared" si="86"/>
        <v>0.67439312690999254</v>
      </c>
      <c r="S204" s="153">
        <v>78</v>
      </c>
      <c r="T204" s="110">
        <f t="shared" ref="T204:T207" si="112">S204/$S$68</f>
        <v>0.66036621382161842</v>
      </c>
      <c r="U204" s="105">
        <f t="shared" ref="U204:U207" si="113">Q204+S204</f>
        <v>622</v>
      </c>
      <c r="V204" s="153">
        <v>0</v>
      </c>
      <c r="W204" s="110">
        <f t="shared" ref="W204:W209" si="114">V204/$V$68</f>
        <v>0</v>
      </c>
      <c r="X204" s="153">
        <v>18</v>
      </c>
      <c r="Y204" s="153">
        <f t="shared" ref="Y204:Y207" si="115">X204/$X$68</f>
        <v>1.2544570502431118</v>
      </c>
      <c r="Z204" s="144">
        <f t="shared" ref="Z204:Z207" si="116">V204+X204</f>
        <v>18</v>
      </c>
      <c r="AA204" s="31"/>
      <c r="AB204" s="454">
        <v>-17</v>
      </c>
      <c r="AC204" s="454">
        <v>-3</v>
      </c>
      <c r="AD204" s="454">
        <v>49</v>
      </c>
      <c r="AE204" s="454">
        <v>-39</v>
      </c>
      <c r="AF204" s="454">
        <v>-32</v>
      </c>
      <c r="AG204" s="455">
        <v>11</v>
      </c>
    </row>
    <row r="205" spans="2:33" ht="15" customHeight="1" x14ac:dyDescent="0.3">
      <c r="B205" s="372">
        <v>44027</v>
      </c>
      <c r="C205" s="147"/>
      <c r="D205" s="188"/>
      <c r="E205" s="46">
        <v>114751</v>
      </c>
      <c r="F205" s="46">
        <v>1364721</v>
      </c>
      <c r="G205" s="188"/>
      <c r="H205" s="157">
        <v>132</v>
      </c>
      <c r="I205" s="152">
        <v>23</v>
      </c>
      <c r="J205" s="153">
        <v>1453</v>
      </c>
      <c r="K205" s="154">
        <v>0.97516778523489933</v>
      </c>
      <c r="L205" s="153">
        <v>114</v>
      </c>
      <c r="M205" s="154">
        <v>0.95798319327731096</v>
      </c>
      <c r="N205" s="155">
        <v>1567</v>
      </c>
      <c r="O205" s="84"/>
      <c r="P205" s="84"/>
      <c r="Q205" s="153">
        <v>532</v>
      </c>
      <c r="R205" s="110">
        <f t="shared" si="86"/>
        <v>0.65951680793403678</v>
      </c>
      <c r="S205" s="153">
        <v>76</v>
      </c>
      <c r="T205" s="110">
        <f t="shared" si="112"/>
        <v>0.64343374680055132</v>
      </c>
      <c r="U205" s="105">
        <f t="shared" si="113"/>
        <v>608</v>
      </c>
      <c r="V205" s="153">
        <v>2</v>
      </c>
      <c r="W205" s="110">
        <f t="shared" si="114"/>
        <v>0.53749999999999998</v>
      </c>
      <c r="X205" s="153">
        <v>16</v>
      </c>
      <c r="Y205" s="153">
        <f t="shared" si="115"/>
        <v>1.1150729335494327</v>
      </c>
      <c r="Z205" s="144">
        <f t="shared" si="116"/>
        <v>18</v>
      </c>
      <c r="AA205" s="31"/>
      <c r="AB205" s="454">
        <v>-15</v>
      </c>
      <c r="AC205" s="454">
        <v>-5</v>
      </c>
      <c r="AD205" s="454">
        <v>68</v>
      </c>
      <c r="AE205" s="454">
        <v>-36</v>
      </c>
      <c r="AF205" s="454">
        <v>-30</v>
      </c>
      <c r="AG205" s="455">
        <v>10</v>
      </c>
    </row>
    <row r="206" spans="2:33" ht="15" customHeight="1" x14ac:dyDescent="0.3">
      <c r="B206" s="372">
        <v>44028</v>
      </c>
      <c r="C206" s="147"/>
      <c r="D206" s="188"/>
      <c r="E206" s="46"/>
      <c r="F206" s="46"/>
      <c r="G206" s="188"/>
      <c r="H206" s="157">
        <v>138</v>
      </c>
      <c r="I206" s="152">
        <v>20</v>
      </c>
      <c r="J206" s="153">
        <v>1470</v>
      </c>
      <c r="K206" s="154">
        <v>0.98723975822699794</v>
      </c>
      <c r="L206" s="153">
        <v>94</v>
      </c>
      <c r="M206" s="154">
        <v>0.90384615384615385</v>
      </c>
      <c r="N206" s="155">
        <v>1564</v>
      </c>
      <c r="O206" s="84"/>
      <c r="P206" s="84"/>
      <c r="Q206" s="153">
        <v>575</v>
      </c>
      <c r="R206" s="110">
        <f t="shared" si="86"/>
        <v>0.71282361759787816</v>
      </c>
      <c r="S206" s="153">
        <v>123</v>
      </c>
      <c r="T206" s="110">
        <f t="shared" si="112"/>
        <v>1.0413467217956291</v>
      </c>
      <c r="U206" s="105">
        <f t="shared" si="113"/>
        <v>698</v>
      </c>
      <c r="V206" s="153">
        <v>3</v>
      </c>
      <c r="W206" s="110">
        <f t="shared" si="114"/>
        <v>0.80625000000000002</v>
      </c>
      <c r="X206" s="153">
        <v>25</v>
      </c>
      <c r="Y206" s="153">
        <f t="shared" si="115"/>
        <v>1.7423014586709886</v>
      </c>
      <c r="Z206" s="144">
        <f t="shared" si="116"/>
        <v>28</v>
      </c>
      <c r="AA206" s="31"/>
      <c r="AB206" s="454">
        <v>-15</v>
      </c>
      <c r="AC206" s="454">
        <v>-3</v>
      </c>
      <c r="AD206" s="454">
        <v>79</v>
      </c>
      <c r="AE206" s="454">
        <v>-38</v>
      </c>
      <c r="AF206" s="454">
        <v>-31</v>
      </c>
      <c r="AG206" s="455">
        <v>10</v>
      </c>
    </row>
    <row r="207" spans="2:33" ht="15" customHeight="1" x14ac:dyDescent="0.3">
      <c r="B207" s="372">
        <v>44029</v>
      </c>
      <c r="C207" s="147"/>
      <c r="D207" s="188"/>
      <c r="E207" s="46"/>
      <c r="F207" s="46"/>
      <c r="G207" s="188"/>
      <c r="H207" s="157">
        <v>161</v>
      </c>
      <c r="I207" s="152">
        <v>17</v>
      </c>
      <c r="J207" s="153">
        <v>1436</v>
      </c>
      <c r="K207" s="154">
        <v>0.96182183523107834</v>
      </c>
      <c r="L207" s="153">
        <v>89</v>
      </c>
      <c r="M207" s="154">
        <v>0.80180180180180183</v>
      </c>
      <c r="N207" s="155">
        <v>1525</v>
      </c>
      <c r="O207" s="84"/>
      <c r="P207" s="84"/>
      <c r="Q207" s="153">
        <v>411</v>
      </c>
      <c r="R207" s="110">
        <f t="shared" si="86"/>
        <v>0.50951392492648329</v>
      </c>
      <c r="S207" s="153">
        <v>110</v>
      </c>
      <c r="T207" s="110">
        <f t="shared" si="112"/>
        <v>0.93128568615869267</v>
      </c>
      <c r="U207" s="105">
        <f t="shared" si="113"/>
        <v>521</v>
      </c>
      <c r="V207" s="153">
        <v>5</v>
      </c>
      <c r="W207" s="110">
        <f t="shared" si="114"/>
        <v>1.34375</v>
      </c>
      <c r="X207" s="153">
        <v>27</v>
      </c>
      <c r="Y207" s="153">
        <f t="shared" si="115"/>
        <v>1.8816855753646677</v>
      </c>
      <c r="Z207" s="144">
        <f t="shared" si="116"/>
        <v>32</v>
      </c>
      <c r="AA207" s="31"/>
      <c r="AB207" s="454">
        <v>-20</v>
      </c>
      <c r="AC207" s="454">
        <v>-2</v>
      </c>
      <c r="AD207" s="454">
        <v>72</v>
      </c>
      <c r="AE207" s="454">
        <v>-38</v>
      </c>
      <c r="AF207" s="454">
        <v>-30</v>
      </c>
      <c r="AG207" s="455">
        <v>9</v>
      </c>
    </row>
    <row r="208" spans="2:33" ht="15" customHeight="1" x14ac:dyDescent="0.3">
      <c r="B208" s="372">
        <v>44030</v>
      </c>
      <c r="C208" s="147"/>
      <c r="D208" s="188"/>
      <c r="E208" s="46"/>
      <c r="F208" s="46"/>
      <c r="G208" s="188"/>
      <c r="H208" s="157">
        <v>151</v>
      </c>
      <c r="I208" s="152">
        <v>21</v>
      </c>
      <c r="J208" s="153">
        <v>907</v>
      </c>
      <c r="K208" s="154">
        <v>0.98909487459105783</v>
      </c>
      <c r="L208" s="153">
        <v>40</v>
      </c>
      <c r="M208" s="154">
        <v>0.7407407407407407</v>
      </c>
      <c r="N208" s="155">
        <v>947</v>
      </c>
      <c r="O208" s="84"/>
      <c r="P208" s="84"/>
      <c r="Q208" s="157">
        <v>0</v>
      </c>
      <c r="R208" s="110">
        <f t="shared" si="86"/>
        <v>0</v>
      </c>
      <c r="S208" s="157">
        <v>0</v>
      </c>
      <c r="T208" s="115">
        <f t="shared" ref="T208:T210" si="117">S208/$S$68</f>
        <v>0</v>
      </c>
      <c r="U208" s="124">
        <f t="shared" ref="U208:U210" si="118">Q208+S208</f>
        <v>0</v>
      </c>
      <c r="V208" s="157">
        <v>0</v>
      </c>
      <c r="W208" s="157">
        <f t="shared" si="114"/>
        <v>0</v>
      </c>
      <c r="X208" s="157">
        <v>0</v>
      </c>
      <c r="Y208" s="157">
        <f t="shared" ref="Y208:Y210" si="119">X208/$X$68</f>
        <v>0</v>
      </c>
      <c r="Z208" s="125">
        <f t="shared" ref="Z208:Z210" si="120">V208+X208</f>
        <v>0</v>
      </c>
      <c r="AA208" s="31"/>
      <c r="AB208" s="454">
        <v>-24</v>
      </c>
      <c r="AC208" s="454">
        <v>-6</v>
      </c>
      <c r="AD208" s="454">
        <v>68</v>
      </c>
      <c r="AE208" s="454">
        <v>-32</v>
      </c>
      <c r="AF208" s="454">
        <v>-4</v>
      </c>
      <c r="AG208" s="455">
        <v>2</v>
      </c>
    </row>
    <row r="209" spans="2:33" ht="15" customHeight="1" x14ac:dyDescent="0.3">
      <c r="B209" s="372">
        <v>44031</v>
      </c>
      <c r="C209" s="147"/>
      <c r="D209" s="188"/>
      <c r="E209" s="46"/>
      <c r="F209" s="46"/>
      <c r="G209" s="188"/>
      <c r="H209" s="157">
        <v>155</v>
      </c>
      <c r="I209" s="152">
        <v>25</v>
      </c>
      <c r="J209" s="153">
        <v>887</v>
      </c>
      <c r="K209" s="154">
        <v>0.98555555555555552</v>
      </c>
      <c r="L209" s="153">
        <v>24</v>
      </c>
      <c r="M209" s="154">
        <v>0.66666666666666663</v>
      </c>
      <c r="N209" s="155">
        <v>911</v>
      </c>
      <c r="O209" s="84"/>
      <c r="P209" s="84"/>
      <c r="Q209" s="157">
        <v>0</v>
      </c>
      <c r="R209" s="110">
        <f t="shared" si="86"/>
        <v>0</v>
      </c>
      <c r="S209" s="157">
        <v>0</v>
      </c>
      <c r="T209" s="115">
        <f t="shared" si="117"/>
        <v>0</v>
      </c>
      <c r="U209" s="124">
        <f t="shared" si="118"/>
        <v>0</v>
      </c>
      <c r="V209" s="157">
        <v>0</v>
      </c>
      <c r="W209" s="157">
        <f t="shared" si="114"/>
        <v>0</v>
      </c>
      <c r="X209" s="157">
        <v>0</v>
      </c>
      <c r="Y209" s="157">
        <f t="shared" si="119"/>
        <v>0</v>
      </c>
      <c r="Z209" s="125">
        <f t="shared" si="120"/>
        <v>0</v>
      </c>
      <c r="AA209" s="31"/>
      <c r="AB209" s="454">
        <v>-25</v>
      </c>
      <c r="AC209" s="454">
        <v>-12</v>
      </c>
      <c r="AD209" s="454">
        <v>47</v>
      </c>
      <c r="AE209" s="454">
        <v>-35</v>
      </c>
      <c r="AF209" s="454">
        <v>2</v>
      </c>
      <c r="AG209" s="455">
        <v>1</v>
      </c>
    </row>
    <row r="210" spans="2:33" ht="15" customHeight="1" x14ac:dyDescent="0.3">
      <c r="B210" s="372">
        <v>44032</v>
      </c>
      <c r="C210" s="147"/>
      <c r="D210" s="172"/>
      <c r="E210" s="46"/>
      <c r="F210" s="46"/>
      <c r="G210" s="172"/>
      <c r="H210" s="157">
        <v>157</v>
      </c>
      <c r="I210" s="152">
        <v>29</v>
      </c>
      <c r="J210" s="153">
        <v>1473</v>
      </c>
      <c r="K210" s="154">
        <v>0.99258760107816713</v>
      </c>
      <c r="L210" s="153">
        <v>93</v>
      </c>
      <c r="M210" s="154">
        <v>0.92079207920792083</v>
      </c>
      <c r="N210" s="155">
        <v>1566</v>
      </c>
      <c r="O210" s="84"/>
      <c r="P210" s="84"/>
      <c r="Q210" s="153">
        <v>579</v>
      </c>
      <c r="R210" s="110">
        <f t="shared" si="86"/>
        <v>0.71778239058986337</v>
      </c>
      <c r="S210" s="153">
        <v>112</v>
      </c>
      <c r="T210" s="110">
        <f t="shared" si="117"/>
        <v>0.94821815317975977</v>
      </c>
      <c r="U210" s="105">
        <f t="shared" si="118"/>
        <v>691</v>
      </c>
      <c r="V210" s="153">
        <v>0</v>
      </c>
      <c r="W210" s="110">
        <f t="shared" ref="W210" si="121">V210/$V$68</f>
        <v>0</v>
      </c>
      <c r="X210" s="153">
        <v>15</v>
      </c>
      <c r="Y210" s="153">
        <f t="shared" si="119"/>
        <v>1.045380875202593</v>
      </c>
      <c r="Z210" s="144">
        <f t="shared" si="120"/>
        <v>15</v>
      </c>
      <c r="AA210" s="31"/>
      <c r="AB210" s="454">
        <v>-14</v>
      </c>
      <c r="AC210" s="454">
        <v>-1</v>
      </c>
      <c r="AD210" s="454">
        <v>62</v>
      </c>
      <c r="AE210" s="454">
        <v>-39</v>
      </c>
      <c r="AF210" s="454">
        <v>-33</v>
      </c>
      <c r="AG210" s="455">
        <v>11</v>
      </c>
    </row>
    <row r="211" spans="2:33" ht="15" customHeight="1" x14ac:dyDescent="0.3">
      <c r="B211" s="372">
        <v>44033</v>
      </c>
      <c r="C211" s="147"/>
      <c r="D211" s="190"/>
      <c r="E211" s="46"/>
      <c r="F211" s="46"/>
      <c r="G211" s="190"/>
      <c r="H211" s="157">
        <v>141</v>
      </c>
      <c r="I211" s="152">
        <v>25</v>
      </c>
      <c r="J211" s="153">
        <v>1474</v>
      </c>
      <c r="K211" s="154">
        <v>0.98992612491605103</v>
      </c>
      <c r="L211" s="153">
        <v>118</v>
      </c>
      <c r="M211" s="154">
        <v>1.0727272727272728</v>
      </c>
      <c r="N211" s="155">
        <v>1592</v>
      </c>
      <c r="O211" s="84"/>
      <c r="P211" s="84"/>
      <c r="Q211" s="153">
        <v>594</v>
      </c>
      <c r="R211" s="110">
        <f t="shared" si="86"/>
        <v>0.73637778930980802</v>
      </c>
      <c r="S211" s="153">
        <v>109</v>
      </c>
      <c r="T211" s="110">
        <f t="shared" ref="T211:T216" si="122">S211/$S$68</f>
        <v>0.92281945264815912</v>
      </c>
      <c r="U211" s="105">
        <f t="shared" ref="U211:U216" si="123">Q211+S211</f>
        <v>703</v>
      </c>
      <c r="V211" s="153">
        <v>0</v>
      </c>
      <c r="W211" s="110">
        <f t="shared" ref="W211:W216" si="124">V211/$V$68</f>
        <v>0</v>
      </c>
      <c r="X211" s="153">
        <v>23</v>
      </c>
      <c r="Y211" s="153">
        <f t="shared" ref="Y211:Y214" si="125">X211/$X$68</f>
        <v>1.6029173419773095</v>
      </c>
      <c r="Z211" s="144">
        <f t="shared" ref="Z211:Z214" si="126">V211+X211</f>
        <v>23</v>
      </c>
      <c r="AA211" s="31"/>
      <c r="AB211" s="454">
        <v>-14</v>
      </c>
      <c r="AC211" s="454">
        <v>-2</v>
      </c>
      <c r="AD211" s="454">
        <v>58</v>
      </c>
      <c r="AE211" s="454">
        <v>-39</v>
      </c>
      <c r="AF211" s="454">
        <v>-33</v>
      </c>
      <c r="AG211" s="455">
        <v>11</v>
      </c>
    </row>
    <row r="212" spans="2:33" ht="15" customHeight="1" x14ac:dyDescent="0.3">
      <c r="B212" s="372">
        <v>44034</v>
      </c>
      <c r="C212" s="147"/>
      <c r="D212" s="190"/>
      <c r="E212" s="46">
        <v>114901</v>
      </c>
      <c r="F212" s="46">
        <v>1366128</v>
      </c>
      <c r="G212" s="190"/>
      <c r="H212" s="157">
        <v>139</v>
      </c>
      <c r="I212" s="152">
        <v>34</v>
      </c>
      <c r="J212" s="153">
        <v>1473</v>
      </c>
      <c r="K212" s="154">
        <v>0.98859060402684562</v>
      </c>
      <c r="L212" s="153">
        <v>107</v>
      </c>
      <c r="M212" s="154">
        <v>0.89915966386554624</v>
      </c>
      <c r="N212" s="155">
        <v>1580</v>
      </c>
      <c r="O212" s="84"/>
      <c r="P212" s="84"/>
      <c r="Q212" s="153">
        <v>588</v>
      </c>
      <c r="R212" s="110">
        <f t="shared" si="86"/>
        <v>0.72893962982183014</v>
      </c>
      <c r="S212" s="153">
        <v>114</v>
      </c>
      <c r="T212" s="110">
        <f t="shared" si="122"/>
        <v>0.96515062020082687</v>
      </c>
      <c r="U212" s="105">
        <f t="shared" si="123"/>
        <v>702</v>
      </c>
      <c r="V212" s="153">
        <v>0</v>
      </c>
      <c r="W212" s="110">
        <f t="shared" si="124"/>
        <v>0</v>
      </c>
      <c r="X212" s="153">
        <v>14</v>
      </c>
      <c r="Y212" s="153">
        <f t="shared" si="125"/>
        <v>0.97568881685575359</v>
      </c>
      <c r="Z212" s="144">
        <f t="shared" si="126"/>
        <v>14</v>
      </c>
      <c r="AA212" s="31"/>
      <c r="AB212" s="454">
        <v>-14</v>
      </c>
      <c r="AC212" s="454">
        <v>-3</v>
      </c>
      <c r="AD212" s="454">
        <v>82</v>
      </c>
      <c r="AE212" s="454">
        <v>-36</v>
      </c>
      <c r="AF212" s="454">
        <v>-31</v>
      </c>
      <c r="AG212" s="455">
        <v>10</v>
      </c>
    </row>
    <row r="213" spans="2:33" ht="15" customHeight="1" x14ac:dyDescent="0.3">
      <c r="B213" s="372">
        <v>44035</v>
      </c>
      <c r="C213" s="147"/>
      <c r="D213" s="189"/>
      <c r="E213" s="46"/>
      <c r="F213" s="46"/>
      <c r="G213" s="189"/>
      <c r="H213" s="157">
        <v>145</v>
      </c>
      <c r="I213" s="152">
        <v>26</v>
      </c>
      <c r="J213" s="153">
        <v>1321</v>
      </c>
      <c r="K213" s="154">
        <v>0.88717259905977164</v>
      </c>
      <c r="L213" s="153">
        <v>92</v>
      </c>
      <c r="M213" s="154">
        <v>0.88461538461538458</v>
      </c>
      <c r="N213" s="155">
        <v>1413</v>
      </c>
      <c r="O213" s="84"/>
      <c r="P213" s="84"/>
      <c r="Q213" s="153">
        <v>740</v>
      </c>
      <c r="R213" s="110">
        <f t="shared" si="86"/>
        <v>0.91737300351726925</v>
      </c>
      <c r="S213" s="153">
        <v>95</v>
      </c>
      <c r="T213" s="110">
        <f t="shared" si="122"/>
        <v>0.8042921835006891</v>
      </c>
      <c r="U213" s="105">
        <f t="shared" si="123"/>
        <v>835</v>
      </c>
      <c r="V213" s="153">
        <v>7</v>
      </c>
      <c r="W213" s="110">
        <f t="shared" si="124"/>
        <v>1.8812500000000001</v>
      </c>
      <c r="X213" s="153">
        <v>7</v>
      </c>
      <c r="Y213" s="153">
        <f t="shared" si="125"/>
        <v>0.4878444084278768</v>
      </c>
      <c r="Z213" s="144">
        <f t="shared" si="126"/>
        <v>14</v>
      </c>
      <c r="AA213" s="31"/>
      <c r="AB213" s="454">
        <v>-12</v>
      </c>
      <c r="AC213" s="454">
        <v>0</v>
      </c>
      <c r="AD213" s="454">
        <v>82</v>
      </c>
      <c r="AE213" s="454">
        <v>-36</v>
      </c>
      <c r="AF213" s="454">
        <v>-31</v>
      </c>
      <c r="AG213" s="455">
        <v>10</v>
      </c>
    </row>
    <row r="214" spans="2:33" ht="15" customHeight="1" x14ac:dyDescent="0.3">
      <c r="B214" s="372">
        <v>44036</v>
      </c>
      <c r="C214" s="147"/>
      <c r="D214" s="190"/>
      <c r="E214" s="46"/>
      <c r="F214" s="46"/>
      <c r="G214" s="190"/>
      <c r="H214" s="157">
        <v>162</v>
      </c>
      <c r="I214" s="152">
        <v>21</v>
      </c>
      <c r="J214" s="153">
        <v>699</v>
      </c>
      <c r="K214" s="154">
        <v>0.46818486269256532</v>
      </c>
      <c r="L214" s="153">
        <v>111</v>
      </c>
      <c r="M214" s="154">
        <v>1</v>
      </c>
      <c r="N214" s="155">
        <v>810</v>
      </c>
      <c r="O214" s="84"/>
      <c r="P214" s="84"/>
      <c r="Q214" s="153">
        <v>492</v>
      </c>
      <c r="R214" s="110">
        <f t="shared" si="86"/>
        <v>0.60992907801418439</v>
      </c>
      <c r="S214" s="153">
        <v>95</v>
      </c>
      <c r="T214" s="110">
        <f t="shared" si="122"/>
        <v>0.8042921835006891</v>
      </c>
      <c r="U214" s="105">
        <f t="shared" si="123"/>
        <v>587</v>
      </c>
      <c r="V214" s="153">
        <v>0</v>
      </c>
      <c r="W214" s="110">
        <f t="shared" si="124"/>
        <v>0</v>
      </c>
      <c r="X214" s="153">
        <v>6</v>
      </c>
      <c r="Y214" s="153">
        <f t="shared" si="125"/>
        <v>0.41815235008103724</v>
      </c>
      <c r="Z214" s="144">
        <f t="shared" si="126"/>
        <v>6</v>
      </c>
      <c r="AA214" s="31"/>
      <c r="AB214" s="454">
        <v>-18</v>
      </c>
      <c r="AC214" s="454">
        <v>-1</v>
      </c>
      <c r="AD214" s="454">
        <v>67</v>
      </c>
      <c r="AE214" s="454">
        <v>-38</v>
      </c>
      <c r="AF214" s="454">
        <v>-30</v>
      </c>
      <c r="AG214" s="455">
        <v>10</v>
      </c>
    </row>
    <row r="215" spans="2:33" ht="15" customHeight="1" x14ac:dyDescent="0.3">
      <c r="B215" s="372">
        <v>44037</v>
      </c>
      <c r="C215" s="147"/>
      <c r="D215" s="190"/>
      <c r="E215" s="46"/>
      <c r="F215" s="46"/>
      <c r="G215" s="190"/>
      <c r="H215" s="157">
        <v>159</v>
      </c>
      <c r="I215" s="152">
        <v>20</v>
      </c>
      <c r="J215" s="153">
        <v>815</v>
      </c>
      <c r="K215" s="154">
        <v>0.88876772082878952</v>
      </c>
      <c r="L215" s="153">
        <v>45</v>
      </c>
      <c r="M215" s="154">
        <v>0.83333333333333337</v>
      </c>
      <c r="N215" s="155">
        <v>860</v>
      </c>
      <c r="O215" s="84"/>
      <c r="P215" s="84"/>
      <c r="Q215" s="157">
        <v>0</v>
      </c>
      <c r="R215" s="110">
        <f t="shared" si="86"/>
        <v>0</v>
      </c>
      <c r="S215" s="157">
        <v>0</v>
      </c>
      <c r="T215" s="115">
        <f t="shared" si="122"/>
        <v>0</v>
      </c>
      <c r="U215" s="124">
        <f t="shared" si="123"/>
        <v>0</v>
      </c>
      <c r="V215" s="157">
        <v>0</v>
      </c>
      <c r="W215" s="157">
        <f t="shared" si="124"/>
        <v>0</v>
      </c>
      <c r="X215" s="157">
        <v>0</v>
      </c>
      <c r="Y215" s="157">
        <f t="shared" ref="Y215:Y217" si="127">X215/$X$68</f>
        <v>0</v>
      </c>
      <c r="Z215" s="125">
        <f t="shared" ref="Z215:Z217" si="128">V215+X215</f>
        <v>0</v>
      </c>
      <c r="AA215" s="31"/>
      <c r="AB215" s="454">
        <v>-21</v>
      </c>
      <c r="AC215" s="454">
        <v>-5</v>
      </c>
      <c r="AD215" s="454">
        <v>64</v>
      </c>
      <c r="AE215" s="454">
        <v>-30</v>
      </c>
      <c r="AF215" s="454">
        <v>-4</v>
      </c>
      <c r="AG215" s="455">
        <v>2</v>
      </c>
    </row>
    <row r="216" spans="2:33" ht="15" customHeight="1" x14ac:dyDescent="0.3">
      <c r="B216" s="372">
        <v>44038</v>
      </c>
      <c r="C216" s="147"/>
      <c r="D216" s="190"/>
      <c r="E216" s="46"/>
      <c r="F216" s="46"/>
      <c r="G216" s="190"/>
      <c r="H216" s="157">
        <v>166</v>
      </c>
      <c r="I216" s="152">
        <v>19</v>
      </c>
      <c r="J216" s="153">
        <v>886</v>
      </c>
      <c r="K216" s="154">
        <v>0.98444444444444446</v>
      </c>
      <c r="L216" s="153">
        <v>38</v>
      </c>
      <c r="M216" s="154">
        <v>1.0555555555555556</v>
      </c>
      <c r="N216" s="155">
        <v>924</v>
      </c>
      <c r="O216" s="84"/>
      <c r="P216" s="84"/>
      <c r="Q216" s="157">
        <v>0</v>
      </c>
      <c r="R216" s="110">
        <f t="shared" si="86"/>
        <v>0</v>
      </c>
      <c r="S216" s="157">
        <v>0</v>
      </c>
      <c r="T216" s="115">
        <f t="shared" si="122"/>
        <v>0</v>
      </c>
      <c r="U216" s="124">
        <f t="shared" si="123"/>
        <v>0</v>
      </c>
      <c r="V216" s="157">
        <v>0</v>
      </c>
      <c r="W216" s="157">
        <f t="shared" si="124"/>
        <v>0</v>
      </c>
      <c r="X216" s="157">
        <v>0</v>
      </c>
      <c r="Y216" s="157">
        <f t="shared" si="127"/>
        <v>0</v>
      </c>
      <c r="Z216" s="125">
        <f t="shared" si="128"/>
        <v>0</v>
      </c>
      <c r="AA216" s="31"/>
      <c r="AB216" s="454">
        <v>-23</v>
      </c>
      <c r="AC216" s="454">
        <v>-12</v>
      </c>
      <c r="AD216" s="454">
        <v>54</v>
      </c>
      <c r="AE216" s="454">
        <v>-33</v>
      </c>
      <c r="AF216" s="454">
        <v>2</v>
      </c>
      <c r="AG216" s="455">
        <v>0</v>
      </c>
    </row>
    <row r="217" spans="2:33" ht="15" customHeight="1" x14ac:dyDescent="0.3">
      <c r="B217" s="372">
        <v>44039</v>
      </c>
      <c r="C217" s="147"/>
      <c r="D217" s="190"/>
      <c r="E217" s="46"/>
      <c r="F217" s="46"/>
      <c r="G217" s="190"/>
      <c r="H217" s="157">
        <v>159</v>
      </c>
      <c r="I217" s="152">
        <v>26</v>
      </c>
      <c r="J217" s="153">
        <v>1469</v>
      </c>
      <c r="K217" s="154">
        <v>0.98989218328840967</v>
      </c>
      <c r="L217" s="153">
        <v>84</v>
      </c>
      <c r="M217" s="154">
        <v>0.83168316831683164</v>
      </c>
      <c r="N217" s="155">
        <v>1553</v>
      </c>
      <c r="O217" s="84"/>
      <c r="P217" s="84"/>
      <c r="Q217" s="153">
        <v>805</v>
      </c>
      <c r="R217" s="110">
        <f t="shared" si="86"/>
        <v>0.99795306463702937</v>
      </c>
      <c r="S217" s="153">
        <v>95</v>
      </c>
      <c r="T217" s="110">
        <f t="shared" ref="T217" si="129">S217/$S$68</f>
        <v>0.8042921835006891</v>
      </c>
      <c r="U217" s="105">
        <f t="shared" ref="U217" si="130">Q217+S217</f>
        <v>900</v>
      </c>
      <c r="V217" s="153">
        <v>0</v>
      </c>
      <c r="W217" s="110">
        <f t="shared" ref="W217" si="131">V217/$V$68</f>
        <v>0</v>
      </c>
      <c r="X217" s="153">
        <v>9</v>
      </c>
      <c r="Y217" s="153">
        <f t="shared" si="127"/>
        <v>0.62722852512155591</v>
      </c>
      <c r="Z217" s="144">
        <f t="shared" si="128"/>
        <v>9</v>
      </c>
      <c r="AA217" s="31"/>
      <c r="AB217" s="454">
        <v>-13</v>
      </c>
      <c r="AC217" s="454">
        <v>0</v>
      </c>
      <c r="AD217" s="454">
        <v>70</v>
      </c>
      <c r="AE217" s="454">
        <v>-38</v>
      </c>
      <c r="AF217" s="454">
        <v>-34</v>
      </c>
      <c r="AG217" s="455">
        <v>11</v>
      </c>
    </row>
    <row r="218" spans="2:33" ht="15" customHeight="1" x14ac:dyDescent="0.3">
      <c r="B218" s="372">
        <v>44040</v>
      </c>
      <c r="C218" s="147"/>
      <c r="D218" s="190"/>
      <c r="E218" s="46"/>
      <c r="F218" s="46"/>
      <c r="G218" s="190"/>
      <c r="H218" s="157">
        <v>137</v>
      </c>
      <c r="I218" s="152">
        <v>25</v>
      </c>
      <c r="J218" s="153">
        <v>1476</v>
      </c>
      <c r="K218" s="154">
        <v>0.99126930826057758</v>
      </c>
      <c r="L218" s="153">
        <v>108</v>
      </c>
      <c r="M218" s="154">
        <v>0.98181818181818181</v>
      </c>
      <c r="N218" s="155">
        <v>1584</v>
      </c>
      <c r="O218" s="84"/>
      <c r="P218" s="84"/>
      <c r="Q218" s="153">
        <v>1029</v>
      </c>
      <c r="R218" s="110">
        <f t="shared" si="86"/>
        <v>1.2756443521882028</v>
      </c>
      <c r="S218" s="153">
        <v>169</v>
      </c>
      <c r="T218" s="110">
        <f t="shared" ref="T218:T224" si="132">S218/$S$68</f>
        <v>1.4307934632801733</v>
      </c>
      <c r="U218" s="105">
        <f t="shared" ref="U218:U224" si="133">Q218+S218</f>
        <v>1198</v>
      </c>
      <c r="V218" s="153">
        <v>0</v>
      </c>
      <c r="W218" s="110">
        <f t="shared" ref="W218:W224" si="134">V218/$V$68</f>
        <v>0</v>
      </c>
      <c r="X218" s="153">
        <v>2</v>
      </c>
      <c r="Y218" s="153">
        <f t="shared" ref="Y218:Y224" si="135">X218/$X$68</f>
        <v>0.13938411669367909</v>
      </c>
      <c r="Z218" s="144">
        <f t="shared" ref="Z218:Z224" si="136">V218+X218</f>
        <v>2</v>
      </c>
      <c r="AA218" s="31"/>
      <c r="AB218" s="454">
        <v>-11</v>
      </c>
      <c r="AC218" s="454">
        <v>2</v>
      </c>
      <c r="AD218" s="454">
        <v>68</v>
      </c>
      <c r="AE218" s="454">
        <v>-37</v>
      </c>
      <c r="AF218" s="454">
        <v>-33</v>
      </c>
      <c r="AG218" s="455">
        <v>10</v>
      </c>
    </row>
    <row r="219" spans="2:33" ht="15" customHeight="1" x14ac:dyDescent="0.3">
      <c r="B219" s="372">
        <v>44041</v>
      </c>
      <c r="C219" s="147"/>
      <c r="D219" s="191"/>
      <c r="E219" s="46">
        <v>115010</v>
      </c>
      <c r="F219" s="46">
        <v>1366917</v>
      </c>
      <c r="G219" s="191"/>
      <c r="H219" s="157">
        <v>142</v>
      </c>
      <c r="I219" s="152">
        <v>27</v>
      </c>
      <c r="J219" s="153">
        <v>1475</v>
      </c>
      <c r="K219" s="154">
        <v>0.98993288590604023</v>
      </c>
      <c r="L219" s="153">
        <v>110</v>
      </c>
      <c r="M219" s="154">
        <v>0.92436974789915971</v>
      </c>
      <c r="N219" s="155">
        <v>1585</v>
      </c>
      <c r="O219" s="84"/>
      <c r="P219" s="84"/>
      <c r="Q219" s="153">
        <v>965</v>
      </c>
      <c r="R219" s="110">
        <f t="shared" si="86"/>
        <v>1.1963039843164389</v>
      </c>
      <c r="S219" s="153">
        <v>204</v>
      </c>
      <c r="T219" s="110">
        <f t="shared" si="132"/>
        <v>1.7271116361488481</v>
      </c>
      <c r="U219" s="105">
        <f t="shared" si="133"/>
        <v>1169</v>
      </c>
      <c r="V219" s="153">
        <v>3</v>
      </c>
      <c r="W219" s="110">
        <f t="shared" si="134"/>
        <v>0.80625000000000002</v>
      </c>
      <c r="X219" s="153">
        <v>15</v>
      </c>
      <c r="Y219" s="153">
        <f t="shared" si="135"/>
        <v>1.045380875202593</v>
      </c>
      <c r="Z219" s="144">
        <f t="shared" si="136"/>
        <v>18</v>
      </c>
      <c r="AA219" s="31"/>
      <c r="AB219" s="454">
        <v>-10</v>
      </c>
      <c r="AC219" s="454">
        <v>0</v>
      </c>
      <c r="AD219" s="454">
        <v>92</v>
      </c>
      <c r="AE219" s="454">
        <v>-35</v>
      </c>
      <c r="AF219" s="454">
        <v>-33</v>
      </c>
      <c r="AG219" s="455">
        <v>9</v>
      </c>
    </row>
    <row r="220" spans="2:33" ht="15" customHeight="1" x14ac:dyDescent="0.3">
      <c r="B220" s="372">
        <v>44042</v>
      </c>
      <c r="C220" s="147"/>
      <c r="D220" s="191"/>
      <c r="E220" s="46"/>
      <c r="F220" s="46"/>
      <c r="G220" s="191"/>
      <c r="H220" s="157">
        <v>156</v>
      </c>
      <c r="I220" s="152">
        <v>30</v>
      </c>
      <c r="J220" s="153">
        <v>1470</v>
      </c>
      <c r="K220" s="154">
        <v>0.98723975822699794</v>
      </c>
      <c r="L220" s="153">
        <v>89</v>
      </c>
      <c r="M220" s="154">
        <v>0.85576923076923073</v>
      </c>
      <c r="N220" s="155">
        <v>1559</v>
      </c>
      <c r="O220" s="84"/>
      <c r="P220" s="84"/>
      <c r="Q220" s="153">
        <v>1521</v>
      </c>
      <c r="R220" s="110">
        <f t="shared" si="86"/>
        <v>1.8855734302023872</v>
      </c>
      <c r="S220" s="153">
        <v>260</v>
      </c>
      <c r="T220" s="110">
        <f t="shared" si="132"/>
        <v>2.2012207127387282</v>
      </c>
      <c r="U220" s="105">
        <f t="shared" si="133"/>
        <v>1781</v>
      </c>
      <c r="V220" s="153">
        <v>0</v>
      </c>
      <c r="W220" s="110">
        <f t="shared" si="134"/>
        <v>0</v>
      </c>
      <c r="X220" s="153">
        <v>10</v>
      </c>
      <c r="Y220" s="153">
        <f t="shared" si="135"/>
        <v>0.69692058346839547</v>
      </c>
      <c r="Z220" s="144">
        <f t="shared" si="136"/>
        <v>10</v>
      </c>
      <c r="AA220" s="31"/>
      <c r="AB220" s="454">
        <v>-8</v>
      </c>
      <c r="AC220" s="454">
        <v>3</v>
      </c>
      <c r="AD220" s="454">
        <v>83</v>
      </c>
      <c r="AE220" s="454">
        <v>-35</v>
      </c>
      <c r="AF220" s="454">
        <v>-34</v>
      </c>
      <c r="AG220" s="455">
        <v>9</v>
      </c>
    </row>
    <row r="221" spans="2:33" ht="15" customHeight="1" x14ac:dyDescent="0.3">
      <c r="B221" s="372">
        <v>44043</v>
      </c>
      <c r="C221" s="379">
        <v>44207</v>
      </c>
      <c r="D221" s="191"/>
      <c r="E221" s="46"/>
      <c r="F221" s="46"/>
      <c r="G221" s="191"/>
      <c r="H221" s="157">
        <v>170</v>
      </c>
      <c r="I221" s="152">
        <v>29</v>
      </c>
      <c r="J221" s="153">
        <v>1403</v>
      </c>
      <c r="K221" s="154">
        <v>0.93971868720696583</v>
      </c>
      <c r="L221" s="153">
        <v>103</v>
      </c>
      <c r="M221" s="154">
        <v>0.92792792792792789</v>
      </c>
      <c r="N221" s="155">
        <v>1506</v>
      </c>
      <c r="O221" s="84"/>
      <c r="P221" s="84"/>
      <c r="Q221" s="153">
        <v>1118</v>
      </c>
      <c r="R221" s="110">
        <f t="shared" si="86"/>
        <v>1.3859770512598744</v>
      </c>
      <c r="S221" s="153">
        <v>216</v>
      </c>
      <c r="T221" s="110">
        <f t="shared" si="132"/>
        <v>1.8287064382752509</v>
      </c>
      <c r="U221" s="105">
        <f t="shared" si="133"/>
        <v>1334</v>
      </c>
      <c r="V221" s="153">
        <v>0</v>
      </c>
      <c r="W221" s="110">
        <f t="shared" si="134"/>
        <v>0</v>
      </c>
      <c r="X221" s="153">
        <v>5</v>
      </c>
      <c r="Y221" s="153">
        <f t="shared" si="135"/>
        <v>0.34846029173419774</v>
      </c>
      <c r="Z221" s="144">
        <f t="shared" si="136"/>
        <v>5</v>
      </c>
      <c r="AA221" s="31"/>
      <c r="AB221" s="454">
        <v>-13</v>
      </c>
      <c r="AC221" s="454">
        <v>4</v>
      </c>
      <c r="AD221" s="454">
        <v>73</v>
      </c>
      <c r="AE221" s="454">
        <v>-34</v>
      </c>
      <c r="AF221" s="454">
        <v>-33</v>
      </c>
      <c r="AG221" s="455">
        <v>9</v>
      </c>
    </row>
    <row r="222" spans="2:33" ht="15" customHeight="1" x14ac:dyDescent="0.3">
      <c r="B222" s="372">
        <v>44044</v>
      </c>
      <c r="C222" s="147"/>
      <c r="D222" s="191"/>
      <c r="E222" s="46"/>
      <c r="F222" s="46"/>
      <c r="G222" s="191"/>
      <c r="H222" s="157">
        <v>224</v>
      </c>
      <c r="I222" s="152">
        <v>23</v>
      </c>
      <c r="J222" s="153">
        <v>905</v>
      </c>
      <c r="K222" s="154">
        <v>0.9869138495092693</v>
      </c>
      <c r="L222" s="153">
        <v>36</v>
      </c>
      <c r="M222" s="154">
        <v>0.66666666666666663</v>
      </c>
      <c r="N222" s="155">
        <v>941</v>
      </c>
      <c r="O222" s="84"/>
      <c r="P222" s="84"/>
      <c r="Q222" s="157">
        <v>0</v>
      </c>
      <c r="R222" s="110">
        <f t="shared" si="86"/>
        <v>0</v>
      </c>
      <c r="S222" s="157">
        <v>0</v>
      </c>
      <c r="T222" s="115">
        <f t="shared" si="132"/>
        <v>0</v>
      </c>
      <c r="U222" s="124">
        <f t="shared" si="133"/>
        <v>0</v>
      </c>
      <c r="V222" s="157">
        <v>0</v>
      </c>
      <c r="W222" s="157">
        <f t="shared" si="134"/>
        <v>0</v>
      </c>
      <c r="X222" s="157">
        <v>0</v>
      </c>
      <c r="Y222" s="157">
        <f t="shared" si="135"/>
        <v>0</v>
      </c>
      <c r="Z222" s="125">
        <f t="shared" si="136"/>
        <v>0</v>
      </c>
      <c r="AA222" s="31"/>
      <c r="AB222" s="454">
        <v>-17</v>
      </c>
      <c r="AC222" s="454">
        <v>0</v>
      </c>
      <c r="AD222" s="454">
        <v>65</v>
      </c>
      <c r="AE222" s="454">
        <v>-25</v>
      </c>
      <c r="AF222" s="454">
        <v>-6</v>
      </c>
      <c r="AG222" s="455">
        <v>1</v>
      </c>
    </row>
    <row r="223" spans="2:33" ht="15" customHeight="1" x14ac:dyDescent="0.3">
      <c r="B223" s="372">
        <v>44045</v>
      </c>
      <c r="C223" s="147"/>
      <c r="D223" s="191"/>
      <c r="E223" s="46"/>
      <c r="F223" s="46"/>
      <c r="G223" s="191"/>
      <c r="H223" s="157">
        <v>228</v>
      </c>
      <c r="I223" s="152">
        <v>19</v>
      </c>
      <c r="J223" s="153">
        <v>886</v>
      </c>
      <c r="K223" s="154">
        <v>0.98444444444444446</v>
      </c>
      <c r="L223" s="153">
        <v>38</v>
      </c>
      <c r="M223" s="154">
        <v>1.0555555555555556</v>
      </c>
      <c r="N223" s="155">
        <v>924</v>
      </c>
      <c r="O223" s="84"/>
      <c r="P223" s="84"/>
      <c r="Q223" s="157">
        <v>0</v>
      </c>
      <c r="R223" s="110">
        <f t="shared" si="86"/>
        <v>0</v>
      </c>
      <c r="S223" s="157">
        <v>0</v>
      </c>
      <c r="T223" s="115">
        <f t="shared" si="132"/>
        <v>0</v>
      </c>
      <c r="U223" s="124">
        <f t="shared" si="133"/>
        <v>0</v>
      </c>
      <c r="V223" s="157">
        <v>0</v>
      </c>
      <c r="W223" s="157">
        <f t="shared" si="134"/>
        <v>0</v>
      </c>
      <c r="X223" s="157">
        <v>0</v>
      </c>
      <c r="Y223" s="157">
        <f t="shared" si="135"/>
        <v>0</v>
      </c>
      <c r="Z223" s="125">
        <f t="shared" si="136"/>
        <v>0</v>
      </c>
      <c r="AA223" s="31"/>
      <c r="AB223" s="454">
        <v>-16</v>
      </c>
      <c r="AC223" s="454">
        <v>-4</v>
      </c>
      <c r="AD223" s="454">
        <v>55</v>
      </c>
      <c r="AE223" s="454">
        <v>-28</v>
      </c>
      <c r="AF223" s="454">
        <v>1</v>
      </c>
      <c r="AG223" s="455">
        <v>0</v>
      </c>
    </row>
    <row r="224" spans="2:33" ht="15" customHeight="1" x14ac:dyDescent="0.3">
      <c r="B224" s="372">
        <v>44046</v>
      </c>
      <c r="C224" s="147"/>
      <c r="D224" s="191"/>
      <c r="E224" s="46"/>
      <c r="F224" s="46"/>
      <c r="G224" s="191"/>
      <c r="H224" s="157">
        <v>219</v>
      </c>
      <c r="I224" s="152">
        <v>28</v>
      </c>
      <c r="J224" s="153">
        <v>1469</v>
      </c>
      <c r="K224" s="154">
        <v>0.98989218328840967</v>
      </c>
      <c r="L224" s="153">
        <v>88</v>
      </c>
      <c r="M224" s="154">
        <v>0.87128712871287128</v>
      </c>
      <c r="N224" s="155">
        <v>1557</v>
      </c>
      <c r="O224" s="84"/>
      <c r="P224" s="84"/>
      <c r="Q224" s="153">
        <v>1081</v>
      </c>
      <c r="R224" s="110">
        <f t="shared" si="86"/>
        <v>1.340108401084011</v>
      </c>
      <c r="S224" s="153">
        <v>71</v>
      </c>
      <c r="T224" s="110">
        <f t="shared" si="132"/>
        <v>0.60110257924788346</v>
      </c>
      <c r="U224" s="105">
        <f t="shared" si="133"/>
        <v>1152</v>
      </c>
      <c r="V224" s="153">
        <v>2</v>
      </c>
      <c r="W224" s="110">
        <f t="shared" si="134"/>
        <v>0.53749999999999998</v>
      </c>
      <c r="X224" s="153">
        <v>18</v>
      </c>
      <c r="Y224" s="153">
        <f t="shared" si="135"/>
        <v>1.2544570502431118</v>
      </c>
      <c r="Z224" s="144">
        <f t="shared" si="136"/>
        <v>20</v>
      </c>
      <c r="AA224" s="31"/>
      <c r="AB224" s="454">
        <v>-4</v>
      </c>
      <c r="AC224" s="454">
        <v>9</v>
      </c>
      <c r="AD224" s="454">
        <v>87</v>
      </c>
      <c r="AE224" s="454">
        <v>-34</v>
      </c>
      <c r="AF224" s="454">
        <v>-37</v>
      </c>
      <c r="AG224" s="455">
        <v>10</v>
      </c>
    </row>
    <row r="225" spans="2:33" ht="15" customHeight="1" x14ac:dyDescent="0.3">
      <c r="B225" s="372">
        <v>44047</v>
      </c>
      <c r="C225" s="147"/>
      <c r="D225" s="191"/>
      <c r="E225" s="46">
        <v>115103</v>
      </c>
      <c r="F225" s="46">
        <v>1368136</v>
      </c>
      <c r="G225" s="191"/>
      <c r="H225" s="157">
        <v>198</v>
      </c>
      <c r="I225" s="152">
        <v>25</v>
      </c>
      <c r="J225" s="153">
        <v>1472</v>
      </c>
      <c r="K225" s="154">
        <v>0.98858294157152449</v>
      </c>
      <c r="L225" s="153">
        <v>115</v>
      </c>
      <c r="M225" s="154">
        <v>1.0454545454545454</v>
      </c>
      <c r="N225" s="155">
        <v>1587</v>
      </c>
      <c r="O225" s="84"/>
      <c r="P225" s="84"/>
      <c r="Q225" s="153">
        <v>585</v>
      </c>
      <c r="R225" s="110">
        <f t="shared" si="86"/>
        <v>0.72522055007784125</v>
      </c>
      <c r="S225" s="153">
        <v>84</v>
      </c>
      <c r="T225" s="110">
        <f t="shared" ref="T225:T231" si="137">S225/$S$68</f>
        <v>0.71116361488481983</v>
      </c>
      <c r="U225" s="105">
        <f t="shared" ref="U225:U231" si="138">Q225+S225</f>
        <v>669</v>
      </c>
      <c r="V225" s="153">
        <v>0</v>
      </c>
      <c r="W225" s="110">
        <f t="shared" ref="W225:W231" si="139">V225/$V$68</f>
        <v>0</v>
      </c>
      <c r="X225" s="153">
        <v>39</v>
      </c>
      <c r="Y225" s="153">
        <f t="shared" ref="Y225:Y231" si="140">X225/$X$68</f>
        <v>2.7179902755267422</v>
      </c>
      <c r="Z225" s="144">
        <f t="shared" ref="Z225:Z231" si="141">V225+X225</f>
        <v>39</v>
      </c>
      <c r="AA225" s="31"/>
      <c r="AB225" s="454">
        <v>-3</v>
      </c>
      <c r="AC225" s="454">
        <v>9</v>
      </c>
      <c r="AD225" s="454">
        <v>101</v>
      </c>
      <c r="AE225" s="454">
        <v>-33</v>
      </c>
      <c r="AF225" s="454">
        <v>-37</v>
      </c>
      <c r="AG225" s="455">
        <v>10</v>
      </c>
    </row>
    <row r="226" spans="2:33" ht="15" customHeight="1" x14ac:dyDescent="0.3">
      <c r="B226" s="372">
        <v>44048</v>
      </c>
      <c r="C226" s="147"/>
      <c r="D226" s="192"/>
      <c r="E226" s="46">
        <v>115111</v>
      </c>
      <c r="F226" s="46">
        <v>1368216</v>
      </c>
      <c r="G226" s="192"/>
      <c r="H226" s="157">
        <v>200</v>
      </c>
      <c r="I226" s="152">
        <v>20</v>
      </c>
      <c r="J226" s="153">
        <v>1471</v>
      </c>
      <c r="K226" s="154">
        <v>0.98724832214765101</v>
      </c>
      <c r="L226" s="153">
        <v>124</v>
      </c>
      <c r="M226" s="154">
        <v>1.0420168067226891</v>
      </c>
      <c r="N226" s="155">
        <v>1595</v>
      </c>
      <c r="O226" s="84"/>
      <c r="P226" s="84"/>
      <c r="Q226" s="153">
        <v>630</v>
      </c>
      <c r="R226" s="110">
        <f t="shared" si="86"/>
        <v>0.78100674623767519</v>
      </c>
      <c r="S226" s="153">
        <v>78</v>
      </c>
      <c r="T226" s="110">
        <f t="shared" si="137"/>
        <v>0.66036621382161842</v>
      </c>
      <c r="U226" s="105">
        <f t="shared" si="138"/>
        <v>708</v>
      </c>
      <c r="V226" s="153">
        <v>0</v>
      </c>
      <c r="W226" s="110">
        <f t="shared" si="139"/>
        <v>0</v>
      </c>
      <c r="X226" s="153">
        <v>5</v>
      </c>
      <c r="Y226" s="153">
        <f t="shared" si="140"/>
        <v>0.34846029173419774</v>
      </c>
      <c r="Z226" s="144">
        <f t="shared" si="141"/>
        <v>5</v>
      </c>
      <c r="AA226" s="31"/>
      <c r="AB226" s="454">
        <v>-2</v>
      </c>
      <c r="AC226" s="454">
        <v>7</v>
      </c>
      <c r="AD226" s="454">
        <v>120</v>
      </c>
      <c r="AE226" s="454">
        <v>-32</v>
      </c>
      <c r="AF226" s="454">
        <v>-37</v>
      </c>
      <c r="AG226" s="455">
        <v>9</v>
      </c>
    </row>
    <row r="227" spans="2:33" ht="15" customHeight="1" x14ac:dyDescent="0.3">
      <c r="B227" s="372">
        <v>44049</v>
      </c>
      <c r="C227" s="147"/>
      <c r="D227" s="197"/>
      <c r="E227" s="46"/>
      <c r="F227" s="46"/>
      <c r="G227" s="197"/>
      <c r="H227" s="157">
        <v>206</v>
      </c>
      <c r="I227" s="152">
        <v>24</v>
      </c>
      <c r="J227" s="153">
        <v>1467</v>
      </c>
      <c r="K227" s="154">
        <v>0.98522498321020824</v>
      </c>
      <c r="L227" s="153">
        <v>85</v>
      </c>
      <c r="M227" s="154">
        <v>0.81730769230769229</v>
      </c>
      <c r="N227" s="155">
        <v>1552</v>
      </c>
      <c r="O227" s="84"/>
      <c r="P227" s="84"/>
      <c r="Q227" s="153">
        <v>612</v>
      </c>
      <c r="R227" s="110">
        <f t="shared" si="86"/>
        <v>0.75869226777374155</v>
      </c>
      <c r="S227" s="153">
        <v>74</v>
      </c>
      <c r="T227" s="110">
        <f t="shared" si="137"/>
        <v>0.62650127977948411</v>
      </c>
      <c r="U227" s="105">
        <f t="shared" si="138"/>
        <v>686</v>
      </c>
      <c r="V227" s="153">
        <v>2</v>
      </c>
      <c r="W227" s="110">
        <f t="shared" si="139"/>
        <v>0.53749999999999998</v>
      </c>
      <c r="X227" s="153">
        <v>8</v>
      </c>
      <c r="Y227" s="153">
        <f t="shared" si="140"/>
        <v>0.55753646677471635</v>
      </c>
      <c r="Z227" s="144">
        <f t="shared" si="141"/>
        <v>10</v>
      </c>
      <c r="AA227" s="31"/>
      <c r="AB227" s="454">
        <v>-1</v>
      </c>
      <c r="AC227" s="454">
        <v>7</v>
      </c>
      <c r="AD227" s="454">
        <v>129</v>
      </c>
      <c r="AE227" s="454">
        <v>-33</v>
      </c>
      <c r="AF227" s="454">
        <v>-37</v>
      </c>
      <c r="AG227" s="455">
        <v>9</v>
      </c>
    </row>
    <row r="228" spans="2:33" ht="15" customHeight="1" x14ac:dyDescent="0.3">
      <c r="B228" s="372">
        <v>44050</v>
      </c>
      <c r="C228" s="147"/>
      <c r="D228" s="197"/>
      <c r="E228" s="46"/>
      <c r="F228" s="46"/>
      <c r="G228" s="197"/>
      <c r="H228" s="157">
        <v>230</v>
      </c>
      <c r="I228" s="152">
        <v>28</v>
      </c>
      <c r="J228" s="153">
        <v>1474</v>
      </c>
      <c r="K228" s="154">
        <v>0.98727394507702615</v>
      </c>
      <c r="L228" s="153">
        <v>102</v>
      </c>
      <c r="M228" s="154">
        <v>0.91891891891891897</v>
      </c>
      <c r="N228" s="155">
        <v>1576</v>
      </c>
      <c r="O228" s="84"/>
      <c r="P228" s="84"/>
      <c r="Q228" s="153">
        <v>341</v>
      </c>
      <c r="R228" s="110">
        <f t="shared" ref="R228:R291" si="142">Q228/Q$68</f>
        <v>0.42273539756674167</v>
      </c>
      <c r="S228" s="153">
        <v>60</v>
      </c>
      <c r="T228" s="110">
        <f t="shared" si="137"/>
        <v>0.50797401063201419</v>
      </c>
      <c r="U228" s="105">
        <f t="shared" si="138"/>
        <v>401</v>
      </c>
      <c r="V228" s="153">
        <v>1</v>
      </c>
      <c r="W228" s="110">
        <f t="shared" si="139"/>
        <v>0.26874999999999999</v>
      </c>
      <c r="X228" s="153">
        <v>11</v>
      </c>
      <c r="Y228" s="153">
        <f t="shared" si="140"/>
        <v>0.76661264181523503</v>
      </c>
      <c r="Z228" s="144">
        <f t="shared" si="141"/>
        <v>12</v>
      </c>
      <c r="AA228" s="31"/>
      <c r="AB228" s="454">
        <v>-9</v>
      </c>
      <c r="AC228" s="454">
        <v>4</v>
      </c>
      <c r="AD228" s="454">
        <v>97</v>
      </c>
      <c r="AE228" s="454">
        <v>-33</v>
      </c>
      <c r="AF228" s="454">
        <v>-37</v>
      </c>
      <c r="AG228" s="455">
        <v>9</v>
      </c>
    </row>
    <row r="229" spans="2:33" ht="15" customHeight="1" x14ac:dyDescent="0.3">
      <c r="B229" s="372">
        <v>44051</v>
      </c>
      <c r="C229" s="147"/>
      <c r="D229" s="197"/>
      <c r="E229" s="46"/>
      <c r="F229" s="46"/>
      <c r="G229" s="197"/>
      <c r="H229" s="157">
        <v>222</v>
      </c>
      <c r="I229" s="152">
        <v>24</v>
      </c>
      <c r="J229" s="153">
        <v>909</v>
      </c>
      <c r="K229" s="154">
        <v>0.99127589967284624</v>
      </c>
      <c r="L229" s="153">
        <v>43</v>
      </c>
      <c r="M229" s="154">
        <v>0.79629629629629628</v>
      </c>
      <c r="N229" s="155">
        <v>952</v>
      </c>
      <c r="O229" s="84"/>
      <c r="P229" s="84"/>
      <c r="Q229" s="157">
        <v>0</v>
      </c>
      <c r="R229" s="110">
        <f t="shared" si="142"/>
        <v>0</v>
      </c>
      <c r="S229" s="157">
        <v>0</v>
      </c>
      <c r="T229" s="115">
        <f t="shared" si="137"/>
        <v>0</v>
      </c>
      <c r="U229" s="124">
        <f t="shared" si="138"/>
        <v>0</v>
      </c>
      <c r="V229" s="157">
        <v>0</v>
      </c>
      <c r="W229" s="157">
        <f t="shared" si="139"/>
        <v>0</v>
      </c>
      <c r="X229" s="157">
        <v>0</v>
      </c>
      <c r="Y229" s="157">
        <f t="shared" si="140"/>
        <v>0</v>
      </c>
      <c r="Z229" s="125">
        <f t="shared" si="141"/>
        <v>0</v>
      </c>
      <c r="AA229" s="31"/>
      <c r="AB229" s="454">
        <v>-12</v>
      </c>
      <c r="AC229" s="454">
        <v>-2</v>
      </c>
      <c r="AD229" s="454">
        <v>87</v>
      </c>
      <c r="AE229" s="454">
        <v>-24</v>
      </c>
      <c r="AF229" s="454">
        <v>-8</v>
      </c>
      <c r="AG229" s="455">
        <v>1</v>
      </c>
    </row>
    <row r="230" spans="2:33" ht="15" customHeight="1" x14ac:dyDescent="0.3">
      <c r="B230" s="372">
        <v>44052</v>
      </c>
      <c r="C230" s="147"/>
      <c r="D230" s="197"/>
      <c r="E230" s="46"/>
      <c r="F230" s="46"/>
      <c r="G230" s="197"/>
      <c r="H230" s="157">
        <v>231</v>
      </c>
      <c r="I230" s="152">
        <v>22</v>
      </c>
      <c r="J230" s="153">
        <v>883</v>
      </c>
      <c r="K230" s="154">
        <v>0.98111111111111116</v>
      </c>
      <c r="L230" s="153">
        <v>33</v>
      </c>
      <c r="M230" s="154">
        <v>0.91666666666666663</v>
      </c>
      <c r="N230" s="155">
        <v>916</v>
      </c>
      <c r="O230" s="84"/>
      <c r="P230" s="84"/>
      <c r="Q230" s="157">
        <v>0</v>
      </c>
      <c r="R230" s="110">
        <f t="shared" si="142"/>
        <v>0</v>
      </c>
      <c r="S230" s="157">
        <v>0</v>
      </c>
      <c r="T230" s="115">
        <f t="shared" si="137"/>
        <v>0</v>
      </c>
      <c r="U230" s="124">
        <f t="shared" si="138"/>
        <v>0</v>
      </c>
      <c r="V230" s="157">
        <v>0</v>
      </c>
      <c r="W230" s="157">
        <f t="shared" si="139"/>
        <v>0</v>
      </c>
      <c r="X230" s="157">
        <v>0</v>
      </c>
      <c r="Y230" s="157">
        <f t="shared" si="140"/>
        <v>0</v>
      </c>
      <c r="Z230" s="125">
        <f t="shared" si="141"/>
        <v>0</v>
      </c>
      <c r="AA230" s="31"/>
      <c r="AB230" s="454">
        <v>-12</v>
      </c>
      <c r="AC230" s="454">
        <v>-4</v>
      </c>
      <c r="AD230" s="454">
        <v>67</v>
      </c>
      <c r="AE230" s="454">
        <v>-26</v>
      </c>
      <c r="AF230" s="454">
        <v>0</v>
      </c>
      <c r="AG230" s="455">
        <v>-1</v>
      </c>
    </row>
    <row r="231" spans="2:33" ht="15" customHeight="1" x14ac:dyDescent="0.3">
      <c r="B231" s="372">
        <v>44053</v>
      </c>
      <c r="C231" s="147"/>
      <c r="D231" s="197"/>
      <c r="E231" s="46"/>
      <c r="F231" s="46"/>
      <c r="G231" s="197"/>
      <c r="H231" s="157">
        <v>212</v>
      </c>
      <c r="I231" s="152">
        <v>31</v>
      </c>
      <c r="J231" s="153">
        <v>1469</v>
      </c>
      <c r="K231" s="154">
        <v>0.98989218328840967</v>
      </c>
      <c r="L231" s="153">
        <v>89</v>
      </c>
      <c r="M231" s="154">
        <v>0.88118811881188119</v>
      </c>
      <c r="N231" s="155">
        <v>1558</v>
      </c>
      <c r="O231" s="84"/>
      <c r="P231" s="84"/>
      <c r="Q231" s="153">
        <v>445</v>
      </c>
      <c r="R231" s="110">
        <f t="shared" si="142"/>
        <v>0.5516634953583579</v>
      </c>
      <c r="S231" s="153">
        <v>76</v>
      </c>
      <c r="T231" s="110">
        <f t="shared" si="137"/>
        <v>0.64343374680055132</v>
      </c>
      <c r="U231" s="105">
        <f t="shared" si="138"/>
        <v>521</v>
      </c>
      <c r="V231" s="153">
        <v>0</v>
      </c>
      <c r="W231" s="110">
        <f t="shared" si="139"/>
        <v>0</v>
      </c>
      <c r="X231" s="153">
        <v>15</v>
      </c>
      <c r="Y231" s="153">
        <f t="shared" si="140"/>
        <v>1.045380875202593</v>
      </c>
      <c r="Z231" s="144">
        <f t="shared" si="141"/>
        <v>15</v>
      </c>
      <c r="AA231" s="31"/>
      <c r="AB231" s="454">
        <v>2</v>
      </c>
      <c r="AC231" s="454">
        <v>12</v>
      </c>
      <c r="AD231" s="454">
        <v>110</v>
      </c>
      <c r="AE231" s="454">
        <v>-33</v>
      </c>
      <c r="AF231" s="454">
        <v>-40</v>
      </c>
      <c r="AG231" s="455">
        <v>10</v>
      </c>
    </row>
    <row r="232" spans="2:33" ht="15" customHeight="1" x14ac:dyDescent="0.3">
      <c r="B232" s="372">
        <v>44054</v>
      </c>
      <c r="C232" s="147"/>
      <c r="D232" s="198"/>
      <c r="E232" s="46"/>
      <c r="F232" s="46"/>
      <c r="G232" s="198"/>
      <c r="H232" s="157">
        <v>187</v>
      </c>
      <c r="I232" s="152">
        <v>28</v>
      </c>
      <c r="J232" s="153">
        <v>1470</v>
      </c>
      <c r="K232" s="154">
        <v>0.98723975822699794</v>
      </c>
      <c r="L232" s="153">
        <v>121</v>
      </c>
      <c r="M232" s="154">
        <v>1.1000000000000001</v>
      </c>
      <c r="N232" s="155">
        <v>1591</v>
      </c>
      <c r="O232" s="84"/>
      <c r="P232" s="84"/>
      <c r="Q232" s="153">
        <v>449</v>
      </c>
      <c r="R232" s="110">
        <f t="shared" si="142"/>
        <v>0.55662226835034312</v>
      </c>
      <c r="S232" s="153">
        <v>76</v>
      </c>
      <c r="T232" s="110">
        <f t="shared" ref="T232:T237" si="143">S232/$S$68</f>
        <v>0.64343374680055132</v>
      </c>
      <c r="U232" s="105">
        <f t="shared" ref="U232:U237" si="144">Q232+S232</f>
        <v>525</v>
      </c>
      <c r="V232" s="153">
        <v>0</v>
      </c>
      <c r="W232" s="110">
        <f t="shared" ref="W232:W237" si="145">V232/$V$68</f>
        <v>0</v>
      </c>
      <c r="X232" s="153">
        <v>8</v>
      </c>
      <c r="Y232" s="153">
        <f t="shared" ref="Y232:Y237" si="146">X232/$X$68</f>
        <v>0.55753646677471635</v>
      </c>
      <c r="Z232" s="144">
        <f t="shared" ref="Z232:Z237" si="147">V232+X232</f>
        <v>8</v>
      </c>
      <c r="AA232" s="31"/>
      <c r="AB232" s="454">
        <v>1</v>
      </c>
      <c r="AC232" s="454">
        <v>10</v>
      </c>
      <c r="AD232" s="454">
        <v>104</v>
      </c>
      <c r="AE232" s="454">
        <v>-33</v>
      </c>
      <c r="AF232" s="454">
        <v>-40</v>
      </c>
      <c r="AG232" s="455">
        <v>10</v>
      </c>
    </row>
    <row r="233" spans="2:33" ht="15" customHeight="1" x14ac:dyDescent="0.3">
      <c r="B233" s="372">
        <v>44055</v>
      </c>
      <c r="C233" s="147"/>
      <c r="D233" s="198"/>
      <c r="E233" s="46">
        <v>115169</v>
      </c>
      <c r="F233" s="46">
        <v>1368481</v>
      </c>
      <c r="G233" s="198"/>
      <c r="H233" s="157">
        <v>188</v>
      </c>
      <c r="I233" s="152">
        <v>23</v>
      </c>
      <c r="J233" s="153">
        <v>1472</v>
      </c>
      <c r="K233" s="154">
        <v>0.98791946308724832</v>
      </c>
      <c r="L233" s="153">
        <v>112</v>
      </c>
      <c r="M233" s="154">
        <v>0.94117647058823528</v>
      </c>
      <c r="N233" s="155">
        <v>1584</v>
      </c>
      <c r="O233" s="84"/>
      <c r="P233" s="84"/>
      <c r="Q233" s="153">
        <v>473</v>
      </c>
      <c r="R233" s="110">
        <f t="shared" si="142"/>
        <v>0.58637490630225453</v>
      </c>
      <c r="S233" s="153">
        <v>89</v>
      </c>
      <c r="T233" s="110">
        <f t="shared" si="143"/>
        <v>0.75349478243748769</v>
      </c>
      <c r="U233" s="105">
        <f t="shared" si="144"/>
        <v>562</v>
      </c>
      <c r="V233" s="153">
        <v>1</v>
      </c>
      <c r="W233" s="110">
        <f t="shared" si="145"/>
        <v>0.26874999999999999</v>
      </c>
      <c r="X233" s="153">
        <v>9</v>
      </c>
      <c r="Y233" s="153">
        <f t="shared" si="146"/>
        <v>0.62722852512155591</v>
      </c>
      <c r="Z233" s="144">
        <f t="shared" si="147"/>
        <v>10</v>
      </c>
      <c r="AA233" s="31"/>
      <c r="AB233" s="454">
        <v>3</v>
      </c>
      <c r="AC233" s="454">
        <v>9</v>
      </c>
      <c r="AD233" s="454">
        <v>108</v>
      </c>
      <c r="AE233" s="454">
        <v>-32</v>
      </c>
      <c r="AF233" s="454">
        <v>-40</v>
      </c>
      <c r="AG233" s="455">
        <v>10</v>
      </c>
    </row>
    <row r="234" spans="2:33" ht="15" customHeight="1" x14ac:dyDescent="0.3">
      <c r="B234" s="372">
        <v>44056</v>
      </c>
      <c r="C234" s="147"/>
      <c r="D234" s="198"/>
      <c r="E234" s="46"/>
      <c r="F234" s="46"/>
      <c r="G234" s="198"/>
      <c r="H234" s="157">
        <v>207</v>
      </c>
      <c r="I234" s="152">
        <v>18</v>
      </c>
      <c r="J234" s="153">
        <v>1472</v>
      </c>
      <c r="K234" s="154">
        <v>0.98858294157152449</v>
      </c>
      <c r="L234" s="153">
        <v>76</v>
      </c>
      <c r="M234" s="154">
        <v>0.73076923076923073</v>
      </c>
      <c r="N234" s="155">
        <v>1548</v>
      </c>
      <c r="O234" s="84"/>
      <c r="P234" s="84"/>
      <c r="Q234" s="153">
        <v>410</v>
      </c>
      <c r="R234" s="110">
        <f t="shared" si="142"/>
        <v>0.50827423167848707</v>
      </c>
      <c r="S234" s="153">
        <v>74</v>
      </c>
      <c r="T234" s="110">
        <f t="shared" si="143"/>
        <v>0.62650127977948411</v>
      </c>
      <c r="U234" s="105">
        <f t="shared" si="144"/>
        <v>484</v>
      </c>
      <c r="V234" s="153">
        <v>0</v>
      </c>
      <c r="W234" s="110">
        <f t="shared" si="145"/>
        <v>0</v>
      </c>
      <c r="X234" s="153">
        <v>31</v>
      </c>
      <c r="Y234" s="153">
        <f t="shared" si="146"/>
        <v>2.1604538087520258</v>
      </c>
      <c r="Z234" s="144">
        <f t="shared" si="147"/>
        <v>31</v>
      </c>
      <c r="AA234" s="31"/>
      <c r="AB234" s="454">
        <v>2</v>
      </c>
      <c r="AC234" s="454">
        <v>7</v>
      </c>
      <c r="AD234" s="454">
        <v>140</v>
      </c>
      <c r="AE234" s="454">
        <v>-32</v>
      </c>
      <c r="AF234" s="454">
        <v>-40</v>
      </c>
      <c r="AG234" s="455">
        <v>9</v>
      </c>
    </row>
    <row r="235" spans="2:33" ht="15" customHeight="1" x14ac:dyDescent="0.3">
      <c r="B235" s="372">
        <v>44057</v>
      </c>
      <c r="C235" s="147"/>
      <c r="D235" s="198"/>
      <c r="E235" s="46"/>
      <c r="F235" s="46"/>
      <c r="G235" s="198"/>
      <c r="H235" s="157">
        <v>230</v>
      </c>
      <c r="I235" s="152">
        <v>22</v>
      </c>
      <c r="J235" s="153">
        <v>1476</v>
      </c>
      <c r="K235" s="154">
        <v>0.98861352980576023</v>
      </c>
      <c r="L235" s="153">
        <v>94</v>
      </c>
      <c r="M235" s="154">
        <v>0.84684684684684686</v>
      </c>
      <c r="N235" s="155">
        <v>1570</v>
      </c>
      <c r="O235" s="84"/>
      <c r="P235" s="84"/>
      <c r="Q235" s="153">
        <v>280</v>
      </c>
      <c r="R235" s="110">
        <f t="shared" si="142"/>
        <v>0.34711410943896676</v>
      </c>
      <c r="S235" s="153">
        <v>50</v>
      </c>
      <c r="T235" s="110">
        <f t="shared" si="143"/>
        <v>0.42331167552667848</v>
      </c>
      <c r="U235" s="105">
        <f t="shared" si="144"/>
        <v>330</v>
      </c>
      <c r="V235" s="153">
        <v>0</v>
      </c>
      <c r="W235" s="110">
        <f t="shared" si="145"/>
        <v>0</v>
      </c>
      <c r="X235" s="153">
        <v>10</v>
      </c>
      <c r="Y235" s="153">
        <f t="shared" si="146"/>
        <v>0.69692058346839547</v>
      </c>
      <c r="Z235" s="144">
        <f t="shared" si="147"/>
        <v>10</v>
      </c>
      <c r="AA235" s="31"/>
      <c r="AB235" s="454">
        <v>-6</v>
      </c>
      <c r="AC235" s="454">
        <v>8</v>
      </c>
      <c r="AD235" s="454">
        <v>111</v>
      </c>
      <c r="AE235" s="454">
        <v>-32</v>
      </c>
      <c r="AF235" s="454">
        <v>-39</v>
      </c>
      <c r="AG235" s="455">
        <v>9</v>
      </c>
    </row>
    <row r="236" spans="2:33" ht="15" customHeight="1" x14ac:dyDescent="0.3">
      <c r="B236" s="372">
        <v>44058</v>
      </c>
      <c r="C236" s="147"/>
      <c r="D236" s="198"/>
      <c r="E236" s="46"/>
      <c r="F236" s="46"/>
      <c r="G236" s="198"/>
      <c r="H236" s="157">
        <v>227</v>
      </c>
      <c r="I236" s="152">
        <v>23</v>
      </c>
      <c r="J236" s="153">
        <v>893</v>
      </c>
      <c r="K236" s="154">
        <v>0.97382769901853872</v>
      </c>
      <c r="L236" s="153">
        <v>37</v>
      </c>
      <c r="M236" s="154">
        <v>0.68518518518518523</v>
      </c>
      <c r="N236" s="155">
        <v>930</v>
      </c>
      <c r="O236" s="84"/>
      <c r="P236" s="84"/>
      <c r="Q236" s="157">
        <v>0</v>
      </c>
      <c r="R236" s="110">
        <f t="shared" si="142"/>
        <v>0</v>
      </c>
      <c r="S236" s="157">
        <v>0</v>
      </c>
      <c r="T236" s="115">
        <f t="shared" si="143"/>
        <v>0</v>
      </c>
      <c r="U236" s="124">
        <f t="shared" si="144"/>
        <v>0</v>
      </c>
      <c r="V236" s="157">
        <v>0</v>
      </c>
      <c r="W236" s="157">
        <f t="shared" si="145"/>
        <v>0</v>
      </c>
      <c r="X236" s="157">
        <v>0</v>
      </c>
      <c r="Y236" s="157">
        <f t="shared" si="146"/>
        <v>0</v>
      </c>
      <c r="Z236" s="125">
        <f t="shared" si="147"/>
        <v>0</v>
      </c>
      <c r="AA236" s="31"/>
      <c r="AB236" s="454">
        <v>-13</v>
      </c>
      <c r="AC236" s="454">
        <v>-2</v>
      </c>
      <c r="AD236" s="454">
        <v>93</v>
      </c>
      <c r="AE236" s="454">
        <v>-24</v>
      </c>
      <c r="AF236" s="454">
        <v>-20</v>
      </c>
      <c r="AG236" s="455">
        <v>1</v>
      </c>
    </row>
    <row r="237" spans="2:33" ht="15" customHeight="1" x14ac:dyDescent="0.3">
      <c r="B237" s="372">
        <v>44059</v>
      </c>
      <c r="C237" s="147"/>
      <c r="D237" s="197"/>
      <c r="E237" s="46"/>
      <c r="F237" s="46"/>
      <c r="G237" s="197"/>
      <c r="H237" s="157">
        <v>243</v>
      </c>
      <c r="I237" s="152">
        <v>20</v>
      </c>
      <c r="J237" s="153">
        <v>885</v>
      </c>
      <c r="K237" s="154">
        <v>0.98333333333333328</v>
      </c>
      <c r="L237" s="153">
        <v>34</v>
      </c>
      <c r="M237" s="154">
        <v>0.94444444444444442</v>
      </c>
      <c r="N237" s="155">
        <v>919</v>
      </c>
      <c r="O237" s="84"/>
      <c r="P237" s="84"/>
      <c r="Q237" s="157">
        <v>0</v>
      </c>
      <c r="R237" s="110">
        <f t="shared" si="142"/>
        <v>0</v>
      </c>
      <c r="S237" s="157">
        <v>0</v>
      </c>
      <c r="T237" s="115">
        <f t="shared" si="143"/>
        <v>0</v>
      </c>
      <c r="U237" s="124">
        <f t="shared" si="144"/>
        <v>0</v>
      </c>
      <c r="V237" s="157">
        <v>0</v>
      </c>
      <c r="W237" s="157">
        <f t="shared" si="145"/>
        <v>0</v>
      </c>
      <c r="X237" s="157">
        <v>0</v>
      </c>
      <c r="Y237" s="157">
        <f t="shared" si="146"/>
        <v>0</v>
      </c>
      <c r="Z237" s="125">
        <f t="shared" si="147"/>
        <v>0</v>
      </c>
      <c r="AA237" s="31"/>
      <c r="AB237" s="454">
        <v>-12</v>
      </c>
      <c r="AC237" s="454">
        <v>-4</v>
      </c>
      <c r="AD237" s="454">
        <v>60</v>
      </c>
      <c r="AE237" s="454">
        <v>-24</v>
      </c>
      <c r="AF237" s="454">
        <v>0</v>
      </c>
      <c r="AG237" s="455">
        <v>-1</v>
      </c>
    </row>
    <row r="238" spans="2:33" ht="15" customHeight="1" x14ac:dyDescent="0.3">
      <c r="B238" s="372">
        <v>44060</v>
      </c>
      <c r="C238" s="147"/>
      <c r="D238" s="198"/>
      <c r="E238" s="46"/>
      <c r="F238" s="46"/>
      <c r="G238" s="198"/>
      <c r="H238" s="157">
        <v>219</v>
      </c>
      <c r="I238" s="152">
        <v>25</v>
      </c>
      <c r="J238" s="153">
        <v>1472</v>
      </c>
      <c r="K238" s="154">
        <v>0.99191374663072773</v>
      </c>
      <c r="L238" s="153">
        <v>96</v>
      </c>
      <c r="M238" s="154">
        <v>0.95049504950495045</v>
      </c>
      <c r="N238" s="155">
        <v>1568</v>
      </c>
      <c r="O238" s="84"/>
      <c r="P238" s="84"/>
      <c r="Q238" s="153">
        <v>379</v>
      </c>
      <c r="R238" s="110">
        <f t="shared" si="142"/>
        <v>0.46984374099060139</v>
      </c>
      <c r="S238" s="153">
        <v>67</v>
      </c>
      <c r="T238" s="110">
        <f t="shared" ref="T238" si="148">S238/$S$68</f>
        <v>0.56723764520574915</v>
      </c>
      <c r="U238" s="105">
        <f t="shared" ref="U238" si="149">Q238+S238</f>
        <v>446</v>
      </c>
      <c r="V238" s="153">
        <v>1</v>
      </c>
      <c r="W238" s="110">
        <f t="shared" ref="W238" si="150">V238/$V$68</f>
        <v>0.26874999999999999</v>
      </c>
      <c r="X238" s="153">
        <v>0</v>
      </c>
      <c r="Y238" s="153">
        <f t="shared" ref="Y238" si="151">X238/$X$68</f>
        <v>0</v>
      </c>
      <c r="Z238" s="144">
        <f t="shared" ref="Z238" si="152">V238+X238</f>
        <v>1</v>
      </c>
      <c r="AA238" s="31"/>
      <c r="AB238" s="454">
        <v>-1</v>
      </c>
      <c r="AC238" s="454">
        <v>12</v>
      </c>
      <c r="AD238" s="454">
        <v>93</v>
      </c>
      <c r="AE238" s="454">
        <v>-35</v>
      </c>
      <c r="AF238" s="454">
        <v>-44</v>
      </c>
      <c r="AG238" s="455">
        <v>11</v>
      </c>
    </row>
    <row r="239" spans="2:33" ht="15" customHeight="1" x14ac:dyDescent="0.3">
      <c r="B239" s="372">
        <v>44061</v>
      </c>
      <c r="C239" s="147"/>
      <c r="D239" s="199"/>
      <c r="E239" s="46"/>
      <c r="F239" s="46"/>
      <c r="G239" s="199"/>
      <c r="H239" s="157">
        <v>198</v>
      </c>
      <c r="I239" s="152">
        <v>30</v>
      </c>
      <c r="J239" s="153">
        <v>1474</v>
      </c>
      <c r="K239" s="154">
        <v>0.98992612491605103</v>
      </c>
      <c r="L239" s="153">
        <v>117</v>
      </c>
      <c r="M239" s="154">
        <v>1.0636363636363637</v>
      </c>
      <c r="N239" s="155">
        <v>1591</v>
      </c>
      <c r="O239" s="84"/>
      <c r="P239" s="84"/>
      <c r="Q239" s="153">
        <v>463</v>
      </c>
      <c r="R239" s="110">
        <f t="shared" si="142"/>
        <v>0.57397797382229143</v>
      </c>
      <c r="S239" s="153">
        <v>80</v>
      </c>
      <c r="T239" s="110">
        <f t="shared" ref="T239:T245" si="153">S239/$S$68</f>
        <v>0.67729868084268552</v>
      </c>
      <c r="U239" s="105">
        <f t="shared" ref="U239:U245" si="154">Q239+S239</f>
        <v>543</v>
      </c>
      <c r="V239" s="153">
        <v>0</v>
      </c>
      <c r="W239" s="110">
        <f t="shared" ref="W239:W245" si="155">V239/$V$68</f>
        <v>0</v>
      </c>
      <c r="X239" s="153">
        <v>2</v>
      </c>
      <c r="Y239" s="153">
        <f t="shared" ref="Y239:Y245" si="156">X239/$X$68</f>
        <v>0.13938411669367909</v>
      </c>
      <c r="Z239" s="144">
        <f t="shared" ref="Z239:Z245" si="157">V239+X239</f>
        <v>2</v>
      </c>
      <c r="AA239" s="31"/>
      <c r="AB239" s="454">
        <v>0</v>
      </c>
      <c r="AC239" s="454">
        <v>10</v>
      </c>
      <c r="AD239" s="454">
        <v>108</v>
      </c>
      <c r="AE239" s="454">
        <v>-34</v>
      </c>
      <c r="AF239" s="454">
        <v>-42</v>
      </c>
      <c r="AG239" s="455">
        <v>11</v>
      </c>
    </row>
    <row r="240" spans="2:33" ht="15" customHeight="1" x14ac:dyDescent="0.3">
      <c r="B240" s="372">
        <v>44062</v>
      </c>
      <c r="C240" s="147"/>
      <c r="D240" s="199"/>
      <c r="E240" s="46">
        <v>115206</v>
      </c>
      <c r="F240" s="46">
        <v>1368637</v>
      </c>
      <c r="G240" s="199"/>
      <c r="H240" s="157">
        <v>193</v>
      </c>
      <c r="I240" s="152">
        <v>19</v>
      </c>
      <c r="J240" s="153">
        <v>1473</v>
      </c>
      <c r="K240" s="154">
        <v>0.98859060402684562</v>
      </c>
      <c r="L240" s="153">
        <v>125</v>
      </c>
      <c r="M240" s="154">
        <v>1.0504201680672269</v>
      </c>
      <c r="N240" s="155">
        <v>1598</v>
      </c>
      <c r="O240" s="84"/>
      <c r="P240" s="84"/>
      <c r="Q240" s="153">
        <v>0</v>
      </c>
      <c r="R240" s="110">
        <f t="shared" si="142"/>
        <v>0</v>
      </c>
      <c r="S240" s="153">
        <v>0</v>
      </c>
      <c r="T240" s="110">
        <f t="shared" si="153"/>
        <v>0</v>
      </c>
      <c r="U240" s="105">
        <f t="shared" si="154"/>
        <v>0</v>
      </c>
      <c r="V240" s="153">
        <v>0</v>
      </c>
      <c r="W240" s="110">
        <f t="shared" si="155"/>
        <v>0</v>
      </c>
      <c r="X240" s="153">
        <v>0</v>
      </c>
      <c r="Y240" s="153">
        <f t="shared" si="156"/>
        <v>0</v>
      </c>
      <c r="Z240" s="144">
        <f t="shared" si="157"/>
        <v>0</v>
      </c>
      <c r="AA240" s="31"/>
      <c r="AB240" s="454">
        <v>-1</v>
      </c>
      <c r="AC240" s="454">
        <v>8</v>
      </c>
      <c r="AD240" s="454">
        <v>124</v>
      </c>
      <c r="AE240" s="454">
        <v>-33</v>
      </c>
      <c r="AF240" s="454">
        <v>-43</v>
      </c>
      <c r="AG240" s="455">
        <v>10</v>
      </c>
    </row>
    <row r="241" spans="2:33" ht="15" customHeight="1" x14ac:dyDescent="0.3">
      <c r="B241" s="372">
        <v>44063</v>
      </c>
      <c r="C241" s="147"/>
      <c r="D241" s="199"/>
      <c r="E241" s="46"/>
      <c r="F241" s="46"/>
      <c r="G241" s="199"/>
      <c r="H241" s="157">
        <v>207</v>
      </c>
      <c r="I241" s="152">
        <v>24</v>
      </c>
      <c r="J241" s="153">
        <v>1473</v>
      </c>
      <c r="K241" s="154">
        <v>0.98925453324378776</v>
      </c>
      <c r="L241" s="153">
        <v>83</v>
      </c>
      <c r="M241" s="154">
        <v>0.79807692307692313</v>
      </c>
      <c r="N241" s="155">
        <v>1556</v>
      </c>
      <c r="O241" s="84"/>
      <c r="P241" s="84"/>
      <c r="Q241" s="153">
        <v>828</v>
      </c>
      <c r="R241" s="110">
        <f t="shared" si="142"/>
        <v>1.0264660093409446</v>
      </c>
      <c r="S241" s="153">
        <v>149</v>
      </c>
      <c r="T241" s="110">
        <f t="shared" si="153"/>
        <v>1.2614687930695019</v>
      </c>
      <c r="U241" s="105">
        <f t="shared" si="154"/>
        <v>977</v>
      </c>
      <c r="V241" s="153">
        <v>1</v>
      </c>
      <c r="W241" s="110">
        <f t="shared" si="155"/>
        <v>0.26874999999999999</v>
      </c>
      <c r="X241" s="153">
        <v>17</v>
      </c>
      <c r="Y241" s="153">
        <f t="shared" si="156"/>
        <v>1.1847649918962722</v>
      </c>
      <c r="Z241" s="144">
        <f t="shared" si="157"/>
        <v>18</v>
      </c>
      <c r="AA241" s="31"/>
      <c r="AB241" s="454">
        <v>-3</v>
      </c>
      <c r="AC241" s="454">
        <v>6</v>
      </c>
      <c r="AD241" s="454">
        <v>97</v>
      </c>
      <c r="AE241" s="454">
        <v>-36</v>
      </c>
      <c r="AF241" s="454">
        <v>-44</v>
      </c>
      <c r="AG241" s="455">
        <v>11</v>
      </c>
    </row>
    <row r="242" spans="2:33" ht="15" customHeight="1" x14ac:dyDescent="0.3">
      <c r="B242" s="372">
        <v>44064</v>
      </c>
      <c r="C242" s="147"/>
      <c r="D242" s="199"/>
      <c r="E242" s="46"/>
      <c r="F242" s="46"/>
      <c r="G242" s="199"/>
      <c r="H242" s="157">
        <v>232</v>
      </c>
      <c r="I242" s="152">
        <v>19</v>
      </c>
      <c r="J242" s="153">
        <v>1477</v>
      </c>
      <c r="K242" s="154">
        <v>0.98928332217012727</v>
      </c>
      <c r="L242" s="153">
        <v>101</v>
      </c>
      <c r="M242" s="154">
        <v>0.90990990990990994</v>
      </c>
      <c r="N242" s="155">
        <v>1578</v>
      </c>
      <c r="O242" s="84"/>
      <c r="P242" s="84"/>
      <c r="Q242" s="153">
        <v>0</v>
      </c>
      <c r="R242" s="110">
        <f t="shared" si="142"/>
        <v>0</v>
      </c>
      <c r="S242" s="153">
        <v>0</v>
      </c>
      <c r="T242" s="110">
        <f t="shared" si="153"/>
        <v>0</v>
      </c>
      <c r="U242" s="105">
        <f t="shared" si="154"/>
        <v>0</v>
      </c>
      <c r="V242" s="153">
        <v>0</v>
      </c>
      <c r="W242" s="110">
        <f t="shared" si="155"/>
        <v>0</v>
      </c>
      <c r="X242" s="153">
        <v>0</v>
      </c>
      <c r="Y242" s="153">
        <f t="shared" si="156"/>
        <v>0</v>
      </c>
      <c r="Z242" s="144">
        <f t="shared" si="157"/>
        <v>0</v>
      </c>
      <c r="AA242" s="31"/>
      <c r="AB242" s="454">
        <v>-10</v>
      </c>
      <c r="AC242" s="454">
        <v>4</v>
      </c>
      <c r="AD242" s="454">
        <v>111</v>
      </c>
      <c r="AE242" s="454">
        <v>-34</v>
      </c>
      <c r="AF242" s="454">
        <v>-43</v>
      </c>
      <c r="AG242" s="455">
        <v>11</v>
      </c>
    </row>
    <row r="243" spans="2:33" ht="15" customHeight="1" x14ac:dyDescent="0.3">
      <c r="B243" s="372">
        <v>44065</v>
      </c>
      <c r="C243" s="147"/>
      <c r="D243" s="199"/>
      <c r="E243" s="46"/>
      <c r="F243" s="46"/>
      <c r="G243" s="199"/>
      <c r="H243" s="157">
        <v>229</v>
      </c>
      <c r="I243" s="152">
        <v>24</v>
      </c>
      <c r="J243" s="153">
        <v>911</v>
      </c>
      <c r="K243" s="154">
        <v>0.99345692475463465</v>
      </c>
      <c r="L243" s="153">
        <v>49</v>
      </c>
      <c r="M243" s="154">
        <v>0.90740740740740744</v>
      </c>
      <c r="N243" s="155">
        <v>960</v>
      </c>
      <c r="O243" s="84"/>
      <c r="P243" s="84"/>
      <c r="Q243" s="157">
        <v>0</v>
      </c>
      <c r="R243" s="110">
        <f t="shared" si="142"/>
        <v>0</v>
      </c>
      <c r="S243" s="157">
        <v>0</v>
      </c>
      <c r="T243" s="115">
        <f t="shared" si="153"/>
        <v>0</v>
      </c>
      <c r="U243" s="124">
        <f t="shared" si="154"/>
        <v>0</v>
      </c>
      <c r="V243" s="157">
        <v>0</v>
      </c>
      <c r="W243" s="157">
        <f t="shared" si="155"/>
        <v>0</v>
      </c>
      <c r="X243" s="157">
        <v>0</v>
      </c>
      <c r="Y243" s="157">
        <f t="shared" si="156"/>
        <v>0</v>
      </c>
      <c r="Z243" s="125">
        <f t="shared" si="157"/>
        <v>0</v>
      </c>
      <c r="AA243" s="31"/>
      <c r="AB243" s="454">
        <v>-15</v>
      </c>
      <c r="AC243" s="454">
        <v>-5</v>
      </c>
      <c r="AD243" s="454">
        <v>96</v>
      </c>
      <c r="AE243" s="454">
        <v>-23</v>
      </c>
      <c r="AF243" s="454">
        <v>-10</v>
      </c>
      <c r="AG243" s="455">
        <v>1</v>
      </c>
    </row>
    <row r="244" spans="2:33" ht="15" customHeight="1" x14ac:dyDescent="0.3">
      <c r="B244" s="372">
        <v>44066</v>
      </c>
      <c r="C244" s="147"/>
      <c r="D244" s="199"/>
      <c r="E244" s="46"/>
      <c r="F244" s="46"/>
      <c r="G244" s="199"/>
      <c r="H244" s="157">
        <v>240</v>
      </c>
      <c r="I244" s="152">
        <v>18</v>
      </c>
      <c r="J244" s="153">
        <v>911</v>
      </c>
      <c r="K244" s="154">
        <v>1.0122222222222221</v>
      </c>
      <c r="L244" s="153">
        <v>27</v>
      </c>
      <c r="M244" s="154">
        <v>0.75</v>
      </c>
      <c r="N244" s="155">
        <v>938</v>
      </c>
      <c r="O244" s="84"/>
      <c r="P244" s="84"/>
      <c r="Q244" s="157">
        <v>0</v>
      </c>
      <c r="R244" s="110">
        <f t="shared" si="142"/>
        <v>0</v>
      </c>
      <c r="S244" s="157">
        <v>0</v>
      </c>
      <c r="T244" s="115">
        <f t="shared" si="153"/>
        <v>0</v>
      </c>
      <c r="U244" s="124">
        <f t="shared" si="154"/>
        <v>0</v>
      </c>
      <c r="V244" s="157">
        <v>0</v>
      </c>
      <c r="W244" s="157">
        <f t="shared" si="155"/>
        <v>0</v>
      </c>
      <c r="X244" s="157">
        <v>0</v>
      </c>
      <c r="Y244" s="157">
        <f t="shared" si="156"/>
        <v>0</v>
      </c>
      <c r="Z244" s="125">
        <f t="shared" si="157"/>
        <v>0</v>
      </c>
      <c r="AA244" s="31"/>
      <c r="AB244" s="454">
        <v>-16</v>
      </c>
      <c r="AC244" s="454">
        <v>-9</v>
      </c>
      <c r="AD244" s="454">
        <v>76</v>
      </c>
      <c r="AE244" s="454">
        <v>-26</v>
      </c>
      <c r="AF244" s="454">
        <v>2</v>
      </c>
      <c r="AG244" s="455">
        <v>-2</v>
      </c>
    </row>
    <row r="245" spans="2:33" ht="15" customHeight="1" x14ac:dyDescent="0.3">
      <c r="B245" s="372">
        <v>44067</v>
      </c>
      <c r="C245" s="147"/>
      <c r="D245" s="199"/>
      <c r="E245" s="46"/>
      <c r="F245" s="46"/>
      <c r="G245" s="199"/>
      <c r="H245" s="157">
        <v>217</v>
      </c>
      <c r="I245" s="152">
        <v>17</v>
      </c>
      <c r="J245" s="153">
        <v>1472</v>
      </c>
      <c r="K245" s="154">
        <v>0.99191374663072773</v>
      </c>
      <c r="L245" s="153">
        <v>83</v>
      </c>
      <c r="M245" s="154">
        <v>0.82178217821782173</v>
      </c>
      <c r="N245" s="155">
        <v>1555</v>
      </c>
      <c r="O245" s="84"/>
      <c r="P245" s="84"/>
      <c r="Q245" s="153">
        <v>584</v>
      </c>
      <c r="R245" s="110">
        <f t="shared" si="142"/>
        <v>0.72398085682984492</v>
      </c>
      <c r="S245" s="153">
        <v>106</v>
      </c>
      <c r="T245" s="110">
        <f t="shared" si="153"/>
        <v>0.89742075211655836</v>
      </c>
      <c r="U245" s="105">
        <f t="shared" si="154"/>
        <v>690</v>
      </c>
      <c r="V245" s="153">
        <v>0</v>
      </c>
      <c r="W245" s="110">
        <f t="shared" si="155"/>
        <v>0</v>
      </c>
      <c r="X245" s="153">
        <v>12</v>
      </c>
      <c r="Y245" s="153">
        <f t="shared" si="156"/>
        <v>0.83630470016207448</v>
      </c>
      <c r="Z245" s="144">
        <f t="shared" si="157"/>
        <v>12</v>
      </c>
      <c r="AA245" s="31"/>
      <c r="AB245" s="454">
        <v>-5</v>
      </c>
      <c r="AC245" s="454">
        <v>5</v>
      </c>
      <c r="AD245" s="454">
        <v>132</v>
      </c>
      <c r="AE245" s="454">
        <v>-36</v>
      </c>
      <c r="AF245" s="454">
        <v>-42</v>
      </c>
      <c r="AG245" s="455">
        <v>9</v>
      </c>
    </row>
    <row r="246" spans="2:33" ht="15" customHeight="1" x14ac:dyDescent="0.3">
      <c r="B246" s="372">
        <v>44068</v>
      </c>
      <c r="C246" s="147"/>
      <c r="D246" s="200"/>
      <c r="E246" s="46"/>
      <c r="F246" s="46"/>
      <c r="G246" s="200"/>
      <c r="H246" s="157">
        <v>197</v>
      </c>
      <c r="I246" s="152">
        <v>33</v>
      </c>
      <c r="J246" s="153">
        <v>1473</v>
      </c>
      <c r="K246" s="154">
        <v>0.98925453324378776</v>
      </c>
      <c r="L246" s="153">
        <v>119</v>
      </c>
      <c r="M246" s="154">
        <v>1.0818181818181818</v>
      </c>
      <c r="N246" s="155">
        <v>1592</v>
      </c>
      <c r="O246" s="84"/>
      <c r="P246" s="84"/>
      <c r="Q246" s="153">
        <v>909</v>
      </c>
      <c r="R246" s="110">
        <f t="shared" si="142"/>
        <v>1.1268811624286457</v>
      </c>
      <c r="S246" s="153">
        <v>116</v>
      </c>
      <c r="T246" s="110">
        <f t="shared" ref="T246:T252" si="158">S246/$S$68</f>
        <v>0.98208308722189408</v>
      </c>
      <c r="U246" s="105">
        <f t="shared" ref="U246:U252" si="159">Q246+S246</f>
        <v>1025</v>
      </c>
      <c r="V246" s="153">
        <v>0</v>
      </c>
      <c r="W246" s="110">
        <f t="shared" ref="W246:W252" si="160">V246/$V$68</f>
        <v>0</v>
      </c>
      <c r="X246" s="153">
        <v>33</v>
      </c>
      <c r="Y246" s="153">
        <f t="shared" ref="Y246:Y252" si="161">X246/$X$68</f>
        <v>2.2998379254457051</v>
      </c>
      <c r="Z246" s="144">
        <f t="shared" ref="Z246:Z252" si="162">V246+X246</f>
        <v>33</v>
      </c>
      <c r="AA246" s="31"/>
      <c r="AB246" s="454">
        <v>-4</v>
      </c>
      <c r="AC246" s="454">
        <v>6</v>
      </c>
      <c r="AD246" s="454">
        <v>129</v>
      </c>
      <c r="AE246" s="454">
        <v>-34</v>
      </c>
      <c r="AF246" s="454">
        <v>-42</v>
      </c>
      <c r="AG246" s="455">
        <v>9</v>
      </c>
    </row>
    <row r="247" spans="2:33" ht="15" customHeight="1" x14ac:dyDescent="0.3">
      <c r="B247" s="372">
        <v>44069</v>
      </c>
      <c r="C247" s="147"/>
      <c r="D247" s="200"/>
      <c r="E247" s="46">
        <v>115222</v>
      </c>
      <c r="F247" s="46">
        <v>1368746</v>
      </c>
      <c r="G247" s="200"/>
      <c r="H247" s="157">
        <v>191</v>
      </c>
      <c r="I247" s="152">
        <v>21</v>
      </c>
      <c r="J247" s="153">
        <v>1474</v>
      </c>
      <c r="K247" s="154">
        <v>0.98926174496644292</v>
      </c>
      <c r="L247" s="153">
        <v>115</v>
      </c>
      <c r="M247" s="154">
        <v>0.96638655462184875</v>
      </c>
      <c r="N247" s="155">
        <v>1589</v>
      </c>
      <c r="O247" s="84"/>
      <c r="P247" s="84"/>
      <c r="Q247" s="153">
        <v>700</v>
      </c>
      <c r="R247" s="110">
        <f t="shared" si="142"/>
        <v>0.86778527359741686</v>
      </c>
      <c r="S247" s="153">
        <v>111</v>
      </c>
      <c r="T247" s="110">
        <f t="shared" si="158"/>
        <v>0.93975191966922622</v>
      </c>
      <c r="U247" s="105">
        <f t="shared" si="159"/>
        <v>811</v>
      </c>
      <c r="V247" s="153">
        <v>0</v>
      </c>
      <c r="W247" s="110">
        <f t="shared" si="160"/>
        <v>0</v>
      </c>
      <c r="X247" s="153">
        <v>24</v>
      </c>
      <c r="Y247" s="153">
        <f t="shared" si="161"/>
        <v>1.672609400324149</v>
      </c>
      <c r="Z247" s="144">
        <f t="shared" si="162"/>
        <v>24</v>
      </c>
      <c r="AA247" s="31"/>
      <c r="AB247" s="454">
        <v>-5</v>
      </c>
      <c r="AC247" s="454">
        <v>4</v>
      </c>
      <c r="AD247" s="454">
        <v>137</v>
      </c>
      <c r="AE247" s="454">
        <v>-33</v>
      </c>
      <c r="AF247" s="454">
        <v>-41</v>
      </c>
      <c r="AG247" s="455">
        <v>9</v>
      </c>
    </row>
    <row r="248" spans="2:33" ht="15" customHeight="1" x14ac:dyDescent="0.3">
      <c r="B248" s="372">
        <v>44070</v>
      </c>
      <c r="C248" s="147"/>
      <c r="D248" s="200"/>
      <c r="E248" s="46"/>
      <c r="F248" s="46"/>
      <c r="G248" s="200"/>
      <c r="H248" s="157">
        <v>214</v>
      </c>
      <c r="I248" s="152">
        <v>30</v>
      </c>
      <c r="J248" s="153">
        <v>1467</v>
      </c>
      <c r="K248" s="154">
        <v>0.98522498321020824</v>
      </c>
      <c r="L248" s="153">
        <v>87</v>
      </c>
      <c r="M248" s="154">
        <v>0.83653846153846156</v>
      </c>
      <c r="N248" s="155">
        <v>1554</v>
      </c>
      <c r="O248" s="84"/>
      <c r="P248" s="84"/>
      <c r="Q248" s="153">
        <v>646</v>
      </c>
      <c r="R248" s="110">
        <f t="shared" si="142"/>
        <v>0.80084183820561616</v>
      </c>
      <c r="S248" s="153">
        <v>145</v>
      </c>
      <c r="T248" s="110">
        <f t="shared" si="158"/>
        <v>1.2276038590273675</v>
      </c>
      <c r="U248" s="105">
        <f t="shared" si="159"/>
        <v>791</v>
      </c>
      <c r="V248" s="153">
        <v>0</v>
      </c>
      <c r="W248" s="110">
        <f t="shared" si="160"/>
        <v>0</v>
      </c>
      <c r="X248" s="153">
        <v>4</v>
      </c>
      <c r="Y248" s="153">
        <f t="shared" si="161"/>
        <v>0.27876823338735818</v>
      </c>
      <c r="Z248" s="144">
        <f t="shared" si="162"/>
        <v>4</v>
      </c>
      <c r="AA248" s="31"/>
      <c r="AB248" s="454">
        <v>-4</v>
      </c>
      <c r="AC248" s="454">
        <v>4</v>
      </c>
      <c r="AD248" s="454">
        <v>126</v>
      </c>
      <c r="AE248" s="454">
        <v>-34</v>
      </c>
      <c r="AF248" s="454">
        <v>-41</v>
      </c>
      <c r="AG248" s="455">
        <v>9</v>
      </c>
    </row>
    <row r="249" spans="2:33" ht="15" customHeight="1" x14ac:dyDescent="0.3">
      <c r="B249" s="372">
        <v>44071</v>
      </c>
      <c r="C249" s="147"/>
      <c r="D249" s="200"/>
      <c r="E249" s="46"/>
      <c r="F249" s="46"/>
      <c r="G249" s="200"/>
      <c r="H249" s="157">
        <v>237</v>
      </c>
      <c r="I249" s="152">
        <v>29</v>
      </c>
      <c r="J249" s="153">
        <v>1476</v>
      </c>
      <c r="K249" s="154">
        <v>0.98861352980576023</v>
      </c>
      <c r="L249" s="153">
        <v>111</v>
      </c>
      <c r="M249" s="154">
        <v>1</v>
      </c>
      <c r="N249" s="155">
        <v>1587</v>
      </c>
      <c r="O249" s="84"/>
      <c r="P249" s="84"/>
      <c r="Q249" s="153">
        <v>1055</v>
      </c>
      <c r="R249" s="110">
        <f t="shared" si="142"/>
        <v>1.3078763766361068</v>
      </c>
      <c r="S249" s="153">
        <v>207</v>
      </c>
      <c r="T249" s="110">
        <f t="shared" si="158"/>
        <v>1.7525103366804489</v>
      </c>
      <c r="U249" s="105">
        <f t="shared" si="159"/>
        <v>1262</v>
      </c>
      <c r="V249" s="153">
        <v>3</v>
      </c>
      <c r="W249" s="110">
        <f t="shared" si="160"/>
        <v>0.80625000000000002</v>
      </c>
      <c r="X249" s="153">
        <v>10</v>
      </c>
      <c r="Y249" s="153">
        <f t="shared" si="161"/>
        <v>0.69692058346839547</v>
      </c>
      <c r="Z249" s="144">
        <f t="shared" si="162"/>
        <v>13</v>
      </c>
      <c r="AA249" s="31"/>
      <c r="AB249" s="454">
        <v>-12</v>
      </c>
      <c r="AC249" s="454">
        <v>4</v>
      </c>
      <c r="AD249" s="454">
        <v>88</v>
      </c>
      <c r="AE249" s="454">
        <v>-34</v>
      </c>
      <c r="AF249" s="454">
        <v>-41</v>
      </c>
      <c r="AG249" s="455">
        <v>10</v>
      </c>
    </row>
    <row r="250" spans="2:33" ht="15" customHeight="1" x14ac:dyDescent="0.3">
      <c r="B250" s="372">
        <v>44072</v>
      </c>
      <c r="C250" s="147"/>
      <c r="D250" s="200"/>
      <c r="E250" s="46"/>
      <c r="F250" s="46"/>
      <c r="G250" s="200"/>
      <c r="H250" s="157">
        <v>223</v>
      </c>
      <c r="I250" s="152">
        <v>25</v>
      </c>
      <c r="J250" s="153">
        <v>916</v>
      </c>
      <c r="K250" s="154">
        <v>0.99890948745910579</v>
      </c>
      <c r="L250" s="153">
        <v>54</v>
      </c>
      <c r="M250" s="154">
        <v>1</v>
      </c>
      <c r="N250" s="155">
        <v>970</v>
      </c>
      <c r="O250" s="84"/>
      <c r="P250" s="84"/>
      <c r="Q250" s="157">
        <v>0</v>
      </c>
      <c r="R250" s="110">
        <f t="shared" si="142"/>
        <v>0</v>
      </c>
      <c r="S250" s="157">
        <v>0</v>
      </c>
      <c r="T250" s="115">
        <f t="shared" si="158"/>
        <v>0</v>
      </c>
      <c r="U250" s="124">
        <f t="shared" si="159"/>
        <v>0</v>
      </c>
      <c r="V250" s="157">
        <v>0</v>
      </c>
      <c r="W250" s="157">
        <f t="shared" si="160"/>
        <v>0</v>
      </c>
      <c r="X250" s="157">
        <v>0</v>
      </c>
      <c r="Y250" s="157">
        <f t="shared" si="161"/>
        <v>0</v>
      </c>
      <c r="Z250" s="125">
        <f t="shared" si="162"/>
        <v>0</v>
      </c>
      <c r="AA250" s="31"/>
      <c r="AB250" s="454">
        <v>-16</v>
      </c>
      <c r="AC250" s="454">
        <v>-5</v>
      </c>
      <c r="AD250" s="454">
        <v>63</v>
      </c>
      <c r="AE250" s="454">
        <v>-25</v>
      </c>
      <c r="AF250" s="454">
        <v>-10</v>
      </c>
      <c r="AG250" s="455">
        <v>1</v>
      </c>
    </row>
    <row r="251" spans="2:33" ht="15" customHeight="1" x14ac:dyDescent="0.3">
      <c r="B251" s="372">
        <v>44073</v>
      </c>
      <c r="C251" s="147"/>
      <c r="D251" s="200"/>
      <c r="E251" s="46"/>
      <c r="F251" s="46"/>
      <c r="G251" s="200"/>
      <c r="H251" s="157">
        <v>237</v>
      </c>
      <c r="I251" s="152">
        <v>24</v>
      </c>
      <c r="J251" s="153">
        <v>891</v>
      </c>
      <c r="K251" s="154">
        <v>0.99</v>
      </c>
      <c r="L251" s="153">
        <v>28</v>
      </c>
      <c r="M251" s="154">
        <v>0.77777777777777779</v>
      </c>
      <c r="N251" s="155">
        <v>919</v>
      </c>
      <c r="O251" s="84"/>
      <c r="P251" s="84"/>
      <c r="Q251" s="157">
        <v>0</v>
      </c>
      <c r="R251" s="110">
        <f t="shared" si="142"/>
        <v>0</v>
      </c>
      <c r="S251" s="157">
        <v>0</v>
      </c>
      <c r="T251" s="115">
        <f t="shared" si="158"/>
        <v>0</v>
      </c>
      <c r="U251" s="124">
        <f t="shared" si="159"/>
        <v>0</v>
      </c>
      <c r="V251" s="157">
        <v>0</v>
      </c>
      <c r="W251" s="157">
        <f t="shared" si="160"/>
        <v>0</v>
      </c>
      <c r="X251" s="157">
        <v>0</v>
      </c>
      <c r="Y251" s="157">
        <f t="shared" si="161"/>
        <v>0</v>
      </c>
      <c r="Z251" s="125">
        <f t="shared" si="162"/>
        <v>0</v>
      </c>
      <c r="AA251" s="31"/>
      <c r="AB251" s="454">
        <v>-16</v>
      </c>
      <c r="AC251" s="454">
        <v>-9</v>
      </c>
      <c r="AD251" s="454">
        <v>50</v>
      </c>
      <c r="AE251" s="454">
        <v>-26</v>
      </c>
      <c r="AF251" s="454">
        <v>3</v>
      </c>
      <c r="AG251" s="455">
        <v>-1</v>
      </c>
    </row>
    <row r="252" spans="2:33" ht="15" customHeight="1" x14ac:dyDescent="0.3">
      <c r="B252" s="372">
        <v>44074</v>
      </c>
      <c r="C252" s="379">
        <v>40667</v>
      </c>
      <c r="D252" s="200"/>
      <c r="E252" s="46"/>
      <c r="F252" s="46"/>
      <c r="G252" s="200"/>
      <c r="H252" s="157">
        <v>213</v>
      </c>
      <c r="I252" s="152">
        <v>20</v>
      </c>
      <c r="J252" s="153">
        <v>1475</v>
      </c>
      <c r="K252" s="154">
        <v>0.9939353099730458</v>
      </c>
      <c r="L252" s="153">
        <v>92</v>
      </c>
      <c r="M252" s="154">
        <v>0.91089108910891092</v>
      </c>
      <c r="N252" s="155">
        <v>1567</v>
      </c>
      <c r="O252" s="84"/>
      <c r="P252" s="84"/>
      <c r="Q252" s="153">
        <v>1547</v>
      </c>
      <c r="R252" s="110">
        <f t="shared" si="142"/>
        <v>1.9178054546502912</v>
      </c>
      <c r="S252" s="153">
        <v>247</v>
      </c>
      <c r="T252" s="110">
        <f t="shared" si="158"/>
        <v>2.0911596771017917</v>
      </c>
      <c r="U252" s="105">
        <f t="shared" si="159"/>
        <v>1794</v>
      </c>
      <c r="V252" s="153">
        <v>0</v>
      </c>
      <c r="W252" s="110">
        <f t="shared" si="160"/>
        <v>0</v>
      </c>
      <c r="X252" s="153">
        <v>18</v>
      </c>
      <c r="Y252" s="153">
        <f t="shared" si="161"/>
        <v>1.2544570502431118</v>
      </c>
      <c r="Z252" s="144">
        <f t="shared" si="162"/>
        <v>18</v>
      </c>
      <c r="AA252" s="31"/>
      <c r="AB252" s="454">
        <v>-6</v>
      </c>
      <c r="AC252" s="454">
        <v>6</v>
      </c>
      <c r="AD252" s="454">
        <v>78</v>
      </c>
      <c r="AE252" s="454">
        <v>-33</v>
      </c>
      <c r="AF252" s="454">
        <v>-37</v>
      </c>
      <c r="AG252" s="455">
        <v>9</v>
      </c>
    </row>
    <row r="253" spans="2:33" ht="15" customHeight="1" x14ac:dyDescent="0.3">
      <c r="B253" s="372">
        <v>44075</v>
      </c>
      <c r="C253" s="147"/>
      <c r="D253" s="201"/>
      <c r="E253" s="46">
        <v>115228</v>
      </c>
      <c r="F253" s="46">
        <v>1368882</v>
      </c>
      <c r="G253" s="201"/>
      <c r="H253" s="157">
        <v>175</v>
      </c>
      <c r="I253" s="152">
        <v>27</v>
      </c>
      <c r="J253" s="153">
        <v>1476</v>
      </c>
      <c r="K253" s="154">
        <v>0.99126930826057758</v>
      </c>
      <c r="L253" s="153">
        <v>116</v>
      </c>
      <c r="M253" s="154">
        <v>1.0545454545454545</v>
      </c>
      <c r="N253" s="155">
        <v>1592</v>
      </c>
      <c r="O253" s="84"/>
      <c r="P253" s="84"/>
      <c r="Q253" s="153">
        <v>521</v>
      </c>
      <c r="R253" s="110">
        <f t="shared" si="142"/>
        <v>0.64588018220607746</v>
      </c>
      <c r="S253" s="153">
        <v>68</v>
      </c>
      <c r="T253" s="110">
        <f t="shared" ref="T253:T256" si="163">S253/$S$68</f>
        <v>0.5757038787162827</v>
      </c>
      <c r="U253" s="105">
        <f t="shared" ref="U253:U256" si="164">Q253+S253</f>
        <v>589</v>
      </c>
      <c r="V253" s="153">
        <v>0</v>
      </c>
      <c r="W253" s="110">
        <f t="shared" ref="W253:W256" si="165">V253/$V$68</f>
        <v>0</v>
      </c>
      <c r="X253" s="153">
        <v>58</v>
      </c>
      <c r="Y253" s="153">
        <f t="shared" ref="Y253:Y256" si="166">X253/$X$68</f>
        <v>4.0421393841166937</v>
      </c>
      <c r="Z253" s="144">
        <f t="shared" ref="Z253:Z256" si="167">V253+X253</f>
        <v>58</v>
      </c>
      <c r="AA253" s="31"/>
      <c r="AB253" s="454">
        <v>-5</v>
      </c>
      <c r="AC253" s="454">
        <v>8</v>
      </c>
      <c r="AD253" s="454">
        <v>68</v>
      </c>
      <c r="AE253" s="454">
        <v>-30</v>
      </c>
      <c r="AF253" s="454">
        <v>-34</v>
      </c>
      <c r="AG253" s="455">
        <v>8</v>
      </c>
    </row>
    <row r="254" spans="2:33" ht="15" customHeight="1" x14ac:dyDescent="0.3">
      <c r="B254" s="372">
        <v>44076</v>
      </c>
      <c r="C254" s="147"/>
      <c r="D254" s="201"/>
      <c r="E254" s="46"/>
      <c r="F254" s="46"/>
      <c r="G254" s="201"/>
      <c r="H254" s="157">
        <v>173</v>
      </c>
      <c r="I254" s="152">
        <v>27</v>
      </c>
      <c r="J254" s="153">
        <v>1477</v>
      </c>
      <c r="K254" s="154">
        <v>0.99127516778523495</v>
      </c>
      <c r="L254" s="153">
        <v>101</v>
      </c>
      <c r="M254" s="154">
        <v>0.84873949579831931</v>
      </c>
      <c r="N254" s="155">
        <v>1578</v>
      </c>
      <c r="O254" s="84"/>
      <c r="P254" s="84"/>
      <c r="Q254" s="153">
        <v>410</v>
      </c>
      <c r="R254" s="110">
        <f t="shared" si="142"/>
        <v>0.50827423167848707</v>
      </c>
      <c r="S254" s="153">
        <v>44</v>
      </c>
      <c r="T254" s="110">
        <f t="shared" si="163"/>
        <v>0.37251427446347707</v>
      </c>
      <c r="U254" s="105">
        <f t="shared" si="164"/>
        <v>454</v>
      </c>
      <c r="V254" s="153">
        <v>0</v>
      </c>
      <c r="W254" s="110">
        <f t="shared" si="165"/>
        <v>0</v>
      </c>
      <c r="X254" s="153">
        <v>29</v>
      </c>
      <c r="Y254" s="153">
        <f t="shared" si="166"/>
        <v>2.0210696920583469</v>
      </c>
      <c r="Z254" s="144">
        <f t="shared" si="167"/>
        <v>29</v>
      </c>
      <c r="AA254" s="31"/>
      <c r="AB254" s="454">
        <v>-6</v>
      </c>
      <c r="AC254" s="454">
        <v>3</v>
      </c>
      <c r="AD254" s="454">
        <v>92</v>
      </c>
      <c r="AE254" s="454">
        <v>-30</v>
      </c>
      <c r="AF254" s="454">
        <v>-33</v>
      </c>
      <c r="AG254" s="455">
        <v>7</v>
      </c>
    </row>
    <row r="255" spans="2:33" ht="15" customHeight="1" x14ac:dyDescent="0.3">
      <c r="B255" s="372">
        <v>44077</v>
      </c>
      <c r="C255" s="147"/>
      <c r="D255" s="201"/>
      <c r="E255" s="46"/>
      <c r="F255" s="46"/>
      <c r="G255" s="201"/>
      <c r="H255" s="157">
        <v>187</v>
      </c>
      <c r="I255" s="152">
        <v>26</v>
      </c>
      <c r="J255" s="153">
        <v>1478</v>
      </c>
      <c r="K255" s="154">
        <v>0.99261249160510412</v>
      </c>
      <c r="L255" s="153">
        <v>84</v>
      </c>
      <c r="M255" s="154">
        <v>0.80769230769230771</v>
      </c>
      <c r="N255" s="155">
        <v>1562</v>
      </c>
      <c r="O255" s="84"/>
      <c r="P255" s="84"/>
      <c r="Q255" s="153">
        <v>308</v>
      </c>
      <c r="R255" s="110">
        <f t="shared" si="142"/>
        <v>0.38182552038286344</v>
      </c>
      <c r="S255" s="153">
        <v>68</v>
      </c>
      <c r="T255" s="110">
        <f t="shared" si="163"/>
        <v>0.5757038787162827</v>
      </c>
      <c r="U255" s="105">
        <f t="shared" si="164"/>
        <v>376</v>
      </c>
      <c r="V255" s="153">
        <v>10</v>
      </c>
      <c r="W255" s="110">
        <f t="shared" si="165"/>
        <v>2.6875</v>
      </c>
      <c r="X255" s="153">
        <v>77</v>
      </c>
      <c r="Y255" s="153">
        <f t="shared" si="166"/>
        <v>5.3662884927066452</v>
      </c>
      <c r="Z255" s="144">
        <f t="shared" si="167"/>
        <v>87</v>
      </c>
      <c r="AA255" s="31"/>
      <c r="AB255" s="454">
        <v>-5</v>
      </c>
      <c r="AC255" s="454">
        <v>2</v>
      </c>
      <c r="AD255" s="454">
        <v>102</v>
      </c>
      <c r="AE255" s="454">
        <v>-31</v>
      </c>
      <c r="AF255" s="454">
        <v>-34</v>
      </c>
      <c r="AG255" s="455">
        <v>7</v>
      </c>
    </row>
    <row r="256" spans="2:33" ht="15" customHeight="1" x14ac:dyDescent="0.3">
      <c r="B256" s="372">
        <v>44078</v>
      </c>
      <c r="C256" s="147"/>
      <c r="D256" s="201"/>
      <c r="E256" s="46"/>
      <c r="F256" s="46"/>
      <c r="G256" s="201"/>
      <c r="H256" s="157">
        <v>211</v>
      </c>
      <c r="I256" s="152">
        <v>27</v>
      </c>
      <c r="J256" s="153">
        <v>1481</v>
      </c>
      <c r="K256" s="154">
        <v>0.99196249162759542</v>
      </c>
      <c r="L256" s="153">
        <v>103</v>
      </c>
      <c r="M256" s="154">
        <v>0.92792792792792789</v>
      </c>
      <c r="N256" s="155">
        <v>1584</v>
      </c>
      <c r="O256" s="84"/>
      <c r="P256" s="84"/>
      <c r="Q256" s="153">
        <v>261</v>
      </c>
      <c r="R256" s="110">
        <f t="shared" si="142"/>
        <v>0.32355993772703684</v>
      </c>
      <c r="S256" s="153">
        <v>73</v>
      </c>
      <c r="T256" s="110">
        <f t="shared" si="163"/>
        <v>0.61803504626895056</v>
      </c>
      <c r="U256" s="105">
        <f t="shared" si="164"/>
        <v>334</v>
      </c>
      <c r="V256" s="153">
        <v>1</v>
      </c>
      <c r="W256" s="110">
        <f t="shared" si="165"/>
        <v>0.26874999999999999</v>
      </c>
      <c r="X256" s="153">
        <v>7</v>
      </c>
      <c r="Y256" s="153">
        <f t="shared" si="166"/>
        <v>0.4878444084278768</v>
      </c>
      <c r="Z256" s="144">
        <f t="shared" si="167"/>
        <v>8</v>
      </c>
      <c r="AA256" s="31"/>
      <c r="AB256" s="454">
        <v>-12</v>
      </c>
      <c r="AC256" s="454">
        <v>1</v>
      </c>
      <c r="AD256" s="454">
        <v>78</v>
      </c>
      <c r="AE256" s="454">
        <v>-31</v>
      </c>
      <c r="AF256" s="454">
        <v>-33</v>
      </c>
      <c r="AG256" s="455">
        <v>8</v>
      </c>
    </row>
    <row r="257" spans="2:33" ht="15" customHeight="1" x14ac:dyDescent="0.3">
      <c r="B257" s="372">
        <v>44079</v>
      </c>
      <c r="C257" s="147"/>
      <c r="D257" s="201"/>
      <c r="E257" s="46"/>
      <c r="F257" s="46"/>
      <c r="G257" s="201"/>
      <c r="H257" s="157">
        <v>206</v>
      </c>
      <c r="I257" s="152">
        <v>30</v>
      </c>
      <c r="J257" s="153">
        <v>915</v>
      </c>
      <c r="K257" s="154">
        <v>0.99781897491821159</v>
      </c>
      <c r="L257" s="153">
        <v>60</v>
      </c>
      <c r="M257" s="154">
        <v>1.1111111111111112</v>
      </c>
      <c r="N257" s="155">
        <v>975</v>
      </c>
      <c r="O257" s="84"/>
      <c r="P257" s="84"/>
      <c r="Q257" s="157">
        <v>0</v>
      </c>
      <c r="R257" s="110">
        <f t="shared" si="142"/>
        <v>0</v>
      </c>
      <c r="S257" s="157">
        <v>0</v>
      </c>
      <c r="T257" s="115">
        <f t="shared" ref="T257:T273" si="168">S257/$S$68</f>
        <v>0</v>
      </c>
      <c r="U257" s="124">
        <f t="shared" ref="U257:U273" si="169">Q257+S257</f>
        <v>0</v>
      </c>
      <c r="V257" s="157">
        <v>0</v>
      </c>
      <c r="W257" s="157">
        <f t="shared" ref="W257:W273" si="170">V257/$V$68</f>
        <v>0</v>
      </c>
      <c r="X257" s="157">
        <v>0</v>
      </c>
      <c r="Y257" s="157">
        <f t="shared" ref="Y257:Y273" si="171">X257/$X$68</f>
        <v>0</v>
      </c>
      <c r="Z257" s="125">
        <f t="shared" ref="Z257:Z273" si="172">V257+X257</f>
        <v>0</v>
      </c>
      <c r="AA257" s="31"/>
      <c r="AB257" s="454">
        <v>-15</v>
      </c>
      <c r="AC257" s="454">
        <v>-5</v>
      </c>
      <c r="AD257" s="454">
        <v>73</v>
      </c>
      <c r="AE257" s="454">
        <v>-22</v>
      </c>
      <c r="AF257" s="454">
        <v>-8</v>
      </c>
      <c r="AG257" s="455">
        <v>1</v>
      </c>
    </row>
    <row r="258" spans="2:33" ht="15" customHeight="1" x14ac:dyDescent="0.3">
      <c r="B258" s="372">
        <v>44080</v>
      </c>
      <c r="C258" s="147"/>
      <c r="D258" s="201"/>
      <c r="E258" s="46"/>
      <c r="F258" s="46"/>
      <c r="G258" s="201"/>
      <c r="H258" s="157">
        <v>216</v>
      </c>
      <c r="I258" s="152">
        <v>22</v>
      </c>
      <c r="J258" s="153">
        <v>890</v>
      </c>
      <c r="K258" s="154">
        <v>0.98888888888888893</v>
      </c>
      <c r="L258" s="153">
        <v>33</v>
      </c>
      <c r="M258" s="154">
        <v>0.91666666666666663</v>
      </c>
      <c r="N258" s="155">
        <v>923</v>
      </c>
      <c r="O258" s="84"/>
      <c r="P258" s="84"/>
      <c r="Q258" s="157">
        <v>0</v>
      </c>
      <c r="R258" s="110">
        <f t="shared" si="142"/>
        <v>0</v>
      </c>
      <c r="S258" s="157">
        <v>0</v>
      </c>
      <c r="T258" s="115">
        <f t="shared" si="168"/>
        <v>0</v>
      </c>
      <c r="U258" s="124">
        <f t="shared" si="169"/>
        <v>0</v>
      </c>
      <c r="V258" s="157">
        <v>0</v>
      </c>
      <c r="W258" s="157">
        <f t="shared" si="170"/>
        <v>0</v>
      </c>
      <c r="X258" s="157">
        <v>0</v>
      </c>
      <c r="Y258" s="157">
        <f t="shared" si="171"/>
        <v>0</v>
      </c>
      <c r="Z258" s="125">
        <f t="shared" si="172"/>
        <v>0</v>
      </c>
      <c r="AA258" s="31"/>
      <c r="AB258" s="454">
        <v>-16</v>
      </c>
      <c r="AC258" s="454">
        <v>-7</v>
      </c>
      <c r="AD258" s="454">
        <v>61</v>
      </c>
      <c r="AE258" s="454">
        <v>-25</v>
      </c>
      <c r="AF258" s="454">
        <v>1</v>
      </c>
      <c r="AG258" s="455">
        <v>-2</v>
      </c>
    </row>
    <row r="259" spans="2:33" ht="15" customHeight="1" x14ac:dyDescent="0.3">
      <c r="B259" s="372">
        <v>44081</v>
      </c>
      <c r="C259" s="147"/>
      <c r="D259" s="201"/>
      <c r="E259" s="46">
        <v>115237</v>
      </c>
      <c r="F259" s="46">
        <v>1368916</v>
      </c>
      <c r="G259" s="201"/>
      <c r="H259" s="157">
        <v>190</v>
      </c>
      <c r="I259" s="152">
        <v>27</v>
      </c>
      <c r="J259" s="153">
        <v>1473</v>
      </c>
      <c r="K259" s="154">
        <v>0.99258760107816713</v>
      </c>
      <c r="L259" s="153">
        <v>88</v>
      </c>
      <c r="M259" s="154">
        <v>0.87128712871287128</v>
      </c>
      <c r="N259" s="155">
        <v>1561</v>
      </c>
      <c r="O259" s="84"/>
      <c r="P259" s="84"/>
      <c r="Q259" s="153">
        <v>359</v>
      </c>
      <c r="R259" s="110">
        <f t="shared" si="142"/>
        <v>0.4450498760306752</v>
      </c>
      <c r="S259" s="153">
        <v>52</v>
      </c>
      <c r="T259" s="110">
        <f t="shared" si="168"/>
        <v>0.44024414254774563</v>
      </c>
      <c r="U259" s="105">
        <f t="shared" si="169"/>
        <v>411</v>
      </c>
      <c r="V259" s="153">
        <v>0</v>
      </c>
      <c r="W259" s="110">
        <f t="shared" si="170"/>
        <v>0</v>
      </c>
      <c r="X259" s="153">
        <v>10</v>
      </c>
      <c r="Y259" s="153">
        <f t="shared" si="171"/>
        <v>0.69692058346839547</v>
      </c>
      <c r="Z259" s="144">
        <f t="shared" si="172"/>
        <v>10</v>
      </c>
      <c r="AA259" s="31"/>
      <c r="AB259" s="454">
        <v>-8</v>
      </c>
      <c r="AC259" s="454">
        <v>3</v>
      </c>
      <c r="AD259" s="454">
        <v>78</v>
      </c>
      <c r="AE259" s="454">
        <v>-32</v>
      </c>
      <c r="AF259" s="454">
        <v>-33</v>
      </c>
      <c r="AG259" s="455">
        <v>8</v>
      </c>
    </row>
    <row r="260" spans="2:33" ht="15" customHeight="1" x14ac:dyDescent="0.3">
      <c r="B260" s="372">
        <v>44082</v>
      </c>
      <c r="C260" s="147"/>
      <c r="D260" s="202"/>
      <c r="E260" s="46"/>
      <c r="F260" s="46"/>
      <c r="G260" s="202"/>
      <c r="H260" s="157">
        <v>156</v>
      </c>
      <c r="I260" s="152">
        <v>19</v>
      </c>
      <c r="J260" s="153">
        <v>1478</v>
      </c>
      <c r="K260" s="154">
        <v>0.99261249160510412</v>
      </c>
      <c r="L260" s="153">
        <v>126</v>
      </c>
      <c r="M260" s="154">
        <v>1.1454545454545455</v>
      </c>
      <c r="N260" s="155">
        <v>1604</v>
      </c>
      <c r="O260" s="84"/>
      <c r="P260" s="84"/>
      <c r="Q260" s="153">
        <v>417</v>
      </c>
      <c r="R260" s="110">
        <f t="shared" si="142"/>
        <v>0.51695208441446117</v>
      </c>
      <c r="S260" s="153">
        <v>104</v>
      </c>
      <c r="T260" s="110">
        <f t="shared" si="168"/>
        <v>0.88048828509549126</v>
      </c>
      <c r="U260" s="105">
        <f t="shared" si="169"/>
        <v>521</v>
      </c>
      <c r="V260" s="153">
        <v>1</v>
      </c>
      <c r="W260" s="110">
        <f t="shared" si="170"/>
        <v>0.26874999999999999</v>
      </c>
      <c r="X260" s="153">
        <v>12</v>
      </c>
      <c r="Y260" s="153">
        <f t="shared" si="171"/>
        <v>0.83630470016207448</v>
      </c>
      <c r="Z260" s="144">
        <f t="shared" si="172"/>
        <v>13</v>
      </c>
      <c r="AA260" s="31"/>
      <c r="AB260" s="454">
        <v>-6</v>
      </c>
      <c r="AC260" s="454">
        <v>6</v>
      </c>
      <c r="AD260" s="454">
        <v>73</v>
      </c>
      <c r="AE260" s="454">
        <v>-30</v>
      </c>
      <c r="AF260" s="454">
        <v>-32</v>
      </c>
      <c r="AG260" s="455">
        <v>8</v>
      </c>
    </row>
    <row r="261" spans="2:33" ht="15" customHeight="1" x14ac:dyDescent="0.3">
      <c r="B261" s="372">
        <v>44083</v>
      </c>
      <c r="C261" s="147"/>
      <c r="D261" s="202"/>
      <c r="E261" s="46">
        <v>115240</v>
      </c>
      <c r="F261" s="46">
        <v>1368929</v>
      </c>
      <c r="G261" s="202"/>
      <c r="H261" s="157">
        <v>159</v>
      </c>
      <c r="I261" s="152">
        <v>30</v>
      </c>
      <c r="J261" s="153">
        <v>1476</v>
      </c>
      <c r="K261" s="154">
        <v>0.99060402684563753</v>
      </c>
      <c r="L261" s="153">
        <v>114</v>
      </c>
      <c r="M261" s="154">
        <v>0.95798319327731096</v>
      </c>
      <c r="N261" s="155">
        <v>1590</v>
      </c>
      <c r="O261" s="84"/>
      <c r="P261" s="84"/>
      <c r="Q261" s="153">
        <v>434</v>
      </c>
      <c r="R261" s="110">
        <f t="shared" si="142"/>
        <v>0.53802686963039847</v>
      </c>
      <c r="S261" s="153">
        <v>83</v>
      </c>
      <c r="T261" s="110">
        <f t="shared" si="168"/>
        <v>0.70269738137428628</v>
      </c>
      <c r="U261" s="105">
        <f t="shared" si="169"/>
        <v>517</v>
      </c>
      <c r="V261" s="153">
        <v>1</v>
      </c>
      <c r="W261" s="110">
        <f t="shared" si="170"/>
        <v>0.26874999999999999</v>
      </c>
      <c r="X261" s="153">
        <v>47</v>
      </c>
      <c r="Y261" s="153">
        <f t="shared" si="171"/>
        <v>3.2755267423014587</v>
      </c>
      <c r="Z261" s="144">
        <f t="shared" si="172"/>
        <v>48</v>
      </c>
      <c r="AA261" s="31"/>
      <c r="AB261" s="454">
        <v>-8</v>
      </c>
      <c r="AC261" s="454">
        <v>3</v>
      </c>
      <c r="AD261" s="454">
        <v>80</v>
      </c>
      <c r="AE261" s="454">
        <v>-29</v>
      </c>
      <c r="AF261" s="454">
        <v>-31</v>
      </c>
      <c r="AG261" s="455">
        <v>7</v>
      </c>
    </row>
    <row r="262" spans="2:33" ht="15" customHeight="1" x14ac:dyDescent="0.3">
      <c r="B262" s="372">
        <v>44084</v>
      </c>
      <c r="C262" s="147"/>
      <c r="D262" s="202"/>
      <c r="E262" s="46"/>
      <c r="F262" s="46"/>
      <c r="G262" s="202"/>
      <c r="H262" s="157">
        <v>180</v>
      </c>
      <c r="I262" s="152">
        <v>24</v>
      </c>
      <c r="J262" s="153">
        <v>1474</v>
      </c>
      <c r="K262" s="154">
        <v>0.98992612491605103</v>
      </c>
      <c r="L262" s="153">
        <v>91</v>
      </c>
      <c r="M262" s="154">
        <v>0.875</v>
      </c>
      <c r="N262" s="155">
        <v>1565</v>
      </c>
      <c r="O262" s="84"/>
      <c r="P262" s="84"/>
      <c r="Q262" s="153">
        <v>436</v>
      </c>
      <c r="R262" s="110">
        <f t="shared" si="142"/>
        <v>0.54050625612639103</v>
      </c>
      <c r="S262" s="153">
        <v>80</v>
      </c>
      <c r="T262" s="110">
        <f t="shared" si="168"/>
        <v>0.67729868084268552</v>
      </c>
      <c r="U262" s="105">
        <f t="shared" si="169"/>
        <v>516</v>
      </c>
      <c r="V262" s="153">
        <v>1</v>
      </c>
      <c r="W262" s="110">
        <f t="shared" si="170"/>
        <v>0.26874999999999999</v>
      </c>
      <c r="X262" s="153">
        <v>44</v>
      </c>
      <c r="Y262" s="153">
        <f t="shared" si="171"/>
        <v>3.0664505672609401</v>
      </c>
      <c r="Z262" s="144">
        <f t="shared" si="172"/>
        <v>45</v>
      </c>
      <c r="AA262" s="31"/>
      <c r="AB262" s="454">
        <v>-6</v>
      </c>
      <c r="AC262" s="454">
        <v>3</v>
      </c>
      <c r="AD262" s="454">
        <v>83</v>
      </c>
      <c r="AE262" s="454">
        <v>-29</v>
      </c>
      <c r="AF262" s="454">
        <v>-31</v>
      </c>
      <c r="AG262" s="455">
        <v>6</v>
      </c>
    </row>
    <row r="263" spans="2:33" ht="15" customHeight="1" x14ac:dyDescent="0.3">
      <c r="B263" s="372">
        <v>44085</v>
      </c>
      <c r="C263" s="147"/>
      <c r="D263" s="202"/>
      <c r="E263" s="46"/>
      <c r="F263" s="46"/>
      <c r="G263" s="202"/>
      <c r="H263" s="157">
        <v>207</v>
      </c>
      <c r="I263" s="152">
        <v>17</v>
      </c>
      <c r="J263" s="153">
        <v>1481</v>
      </c>
      <c r="K263" s="154">
        <v>0.99196249162759542</v>
      </c>
      <c r="L263" s="153">
        <v>115</v>
      </c>
      <c r="M263" s="154">
        <v>1.0360360360360361</v>
      </c>
      <c r="N263" s="155">
        <v>1596</v>
      </c>
      <c r="O263" s="84"/>
      <c r="P263" s="84"/>
      <c r="Q263" s="153">
        <v>287</v>
      </c>
      <c r="R263" s="110">
        <f t="shared" si="142"/>
        <v>0.35579196217494091</v>
      </c>
      <c r="S263" s="153">
        <v>63</v>
      </c>
      <c r="T263" s="110">
        <f t="shared" si="168"/>
        <v>0.53337271116361484</v>
      </c>
      <c r="U263" s="105">
        <f t="shared" si="169"/>
        <v>350</v>
      </c>
      <c r="V263" s="153">
        <v>0</v>
      </c>
      <c r="W263" s="110">
        <f t="shared" si="170"/>
        <v>0</v>
      </c>
      <c r="X263" s="153">
        <v>15</v>
      </c>
      <c r="Y263" s="153">
        <f t="shared" si="171"/>
        <v>1.045380875202593</v>
      </c>
      <c r="Z263" s="144">
        <f t="shared" si="172"/>
        <v>15</v>
      </c>
      <c r="AA263" s="31"/>
      <c r="AB263" s="454">
        <v>-12</v>
      </c>
      <c r="AC263" s="454">
        <v>0</v>
      </c>
      <c r="AD263" s="454">
        <v>68</v>
      </c>
      <c r="AE263" s="454">
        <v>-29</v>
      </c>
      <c r="AF263" s="454">
        <v>-31</v>
      </c>
      <c r="AG263" s="455">
        <v>6</v>
      </c>
    </row>
    <row r="264" spans="2:33" ht="15" customHeight="1" x14ac:dyDescent="0.3">
      <c r="B264" s="372">
        <v>44086</v>
      </c>
      <c r="C264" s="147"/>
      <c r="D264" s="202"/>
      <c r="E264" s="46"/>
      <c r="F264" s="46"/>
      <c r="G264" s="202"/>
      <c r="H264" s="157">
        <v>200</v>
      </c>
      <c r="I264" s="152">
        <v>23</v>
      </c>
      <c r="J264" s="153">
        <v>912</v>
      </c>
      <c r="K264" s="154">
        <v>0.99454743729552886</v>
      </c>
      <c r="L264" s="153">
        <v>57</v>
      </c>
      <c r="M264" s="154">
        <v>1.0555555555555556</v>
      </c>
      <c r="N264" s="155">
        <v>969</v>
      </c>
      <c r="O264" s="84"/>
      <c r="P264" s="84"/>
      <c r="Q264" s="157">
        <v>0</v>
      </c>
      <c r="R264" s="110">
        <f t="shared" si="142"/>
        <v>0</v>
      </c>
      <c r="S264" s="157">
        <v>0</v>
      </c>
      <c r="T264" s="115">
        <f t="shared" si="168"/>
        <v>0</v>
      </c>
      <c r="U264" s="124">
        <f t="shared" si="169"/>
        <v>0</v>
      </c>
      <c r="V264" s="157">
        <v>0</v>
      </c>
      <c r="W264" s="157">
        <f t="shared" si="170"/>
        <v>0</v>
      </c>
      <c r="X264" s="157">
        <v>0</v>
      </c>
      <c r="Y264" s="157">
        <f t="shared" si="171"/>
        <v>0</v>
      </c>
      <c r="Z264" s="125">
        <f t="shared" si="172"/>
        <v>0</v>
      </c>
      <c r="AA264" s="31"/>
      <c r="AB264" s="454">
        <v>-16</v>
      </c>
      <c r="AC264" s="454">
        <v>-5</v>
      </c>
      <c r="AD264" s="454">
        <v>65</v>
      </c>
      <c r="AE264" s="454">
        <v>-23</v>
      </c>
      <c r="AF264" s="454">
        <v>-6</v>
      </c>
      <c r="AG264" s="455">
        <v>0</v>
      </c>
    </row>
    <row r="265" spans="2:33" ht="15" customHeight="1" x14ac:dyDescent="0.3">
      <c r="B265" s="372">
        <v>44087</v>
      </c>
      <c r="C265" s="147"/>
      <c r="D265" s="202"/>
      <c r="E265" s="46"/>
      <c r="F265" s="46"/>
      <c r="G265" s="202"/>
      <c r="H265" s="157">
        <v>220</v>
      </c>
      <c r="I265" s="152">
        <v>18</v>
      </c>
      <c r="J265" s="153">
        <v>890</v>
      </c>
      <c r="K265" s="154">
        <v>0.98888888888888893</v>
      </c>
      <c r="L265" s="153">
        <v>36</v>
      </c>
      <c r="M265" s="154">
        <v>1</v>
      </c>
      <c r="N265" s="155">
        <v>926</v>
      </c>
      <c r="O265" s="84"/>
      <c r="P265" s="84"/>
      <c r="Q265" s="157">
        <v>0</v>
      </c>
      <c r="R265" s="110">
        <f t="shared" si="142"/>
        <v>0</v>
      </c>
      <c r="S265" s="157">
        <v>0</v>
      </c>
      <c r="T265" s="115">
        <f t="shared" si="168"/>
        <v>0</v>
      </c>
      <c r="U265" s="124">
        <f t="shared" si="169"/>
        <v>0</v>
      </c>
      <c r="V265" s="157">
        <v>0</v>
      </c>
      <c r="W265" s="157">
        <f t="shared" si="170"/>
        <v>0</v>
      </c>
      <c r="X265" s="157">
        <v>0</v>
      </c>
      <c r="Y265" s="157">
        <f t="shared" si="171"/>
        <v>0</v>
      </c>
      <c r="Z265" s="125">
        <f t="shared" si="172"/>
        <v>0</v>
      </c>
      <c r="AA265" s="31"/>
      <c r="AB265" s="454">
        <v>-18</v>
      </c>
      <c r="AC265" s="454">
        <v>-8</v>
      </c>
      <c r="AD265" s="454">
        <v>35</v>
      </c>
      <c r="AE265" s="454">
        <v>-27</v>
      </c>
      <c r="AF265" s="454">
        <v>1</v>
      </c>
      <c r="AG265" s="455">
        <v>-1</v>
      </c>
    </row>
    <row r="266" spans="2:33" ht="15" customHeight="1" x14ac:dyDescent="0.3">
      <c r="B266" s="372">
        <v>44088</v>
      </c>
      <c r="C266" s="147"/>
      <c r="D266" s="203"/>
      <c r="E266" s="46"/>
      <c r="F266" s="46"/>
      <c r="G266" s="203"/>
      <c r="H266" s="157">
        <v>188</v>
      </c>
      <c r="I266" s="152">
        <v>20</v>
      </c>
      <c r="J266" s="153">
        <v>1471</v>
      </c>
      <c r="K266" s="154">
        <v>0.99123989218328845</v>
      </c>
      <c r="L266" s="153">
        <v>97</v>
      </c>
      <c r="M266" s="154">
        <v>0.96039603960396036</v>
      </c>
      <c r="N266" s="155">
        <v>1568</v>
      </c>
      <c r="O266" s="84"/>
      <c r="P266" s="84"/>
      <c r="Q266" s="153">
        <v>400</v>
      </c>
      <c r="R266" s="110">
        <f t="shared" si="142"/>
        <v>0.49587729919852391</v>
      </c>
      <c r="S266" s="153">
        <v>75</v>
      </c>
      <c r="T266" s="110">
        <f t="shared" si="168"/>
        <v>0.63496751329001766</v>
      </c>
      <c r="U266" s="105">
        <f t="shared" si="169"/>
        <v>475</v>
      </c>
      <c r="V266" s="153">
        <v>0</v>
      </c>
      <c r="W266" s="110">
        <f t="shared" si="170"/>
        <v>0</v>
      </c>
      <c r="X266" s="153">
        <v>18</v>
      </c>
      <c r="Y266" s="153">
        <f t="shared" si="171"/>
        <v>1.2544570502431118</v>
      </c>
      <c r="Z266" s="144">
        <f t="shared" si="172"/>
        <v>18</v>
      </c>
      <c r="AA266" s="31"/>
      <c r="AB266" s="454">
        <v>-10</v>
      </c>
      <c r="AC266" s="454">
        <v>1</v>
      </c>
      <c r="AD266" s="454">
        <v>45</v>
      </c>
      <c r="AE266" s="454">
        <v>-31</v>
      </c>
      <c r="AF266" s="454">
        <v>-27</v>
      </c>
      <c r="AG266" s="455">
        <v>8</v>
      </c>
    </row>
    <row r="267" spans="2:33" ht="15" customHeight="1" x14ac:dyDescent="0.3">
      <c r="B267" s="372">
        <v>44089</v>
      </c>
      <c r="C267" s="147"/>
      <c r="D267" s="204"/>
      <c r="E267" s="46"/>
      <c r="F267" s="46"/>
      <c r="G267" s="204"/>
      <c r="H267" s="157">
        <v>146</v>
      </c>
      <c r="I267" s="152">
        <v>29</v>
      </c>
      <c r="J267" s="153">
        <v>1477</v>
      </c>
      <c r="K267" s="154">
        <v>0.99194089993284085</v>
      </c>
      <c r="L267" s="153">
        <v>114</v>
      </c>
      <c r="M267" s="154">
        <v>1.0363636363636364</v>
      </c>
      <c r="N267" s="155">
        <v>1591</v>
      </c>
      <c r="O267" s="84"/>
      <c r="P267" s="84"/>
      <c r="Q267" s="153">
        <v>460</v>
      </c>
      <c r="R267" s="110">
        <f t="shared" si="142"/>
        <v>0.57025889407830255</v>
      </c>
      <c r="S267" s="153">
        <v>91</v>
      </c>
      <c r="T267" s="110">
        <f t="shared" si="168"/>
        <v>0.77042724945855479</v>
      </c>
      <c r="U267" s="105">
        <f t="shared" si="169"/>
        <v>551</v>
      </c>
      <c r="V267" s="153">
        <v>2</v>
      </c>
      <c r="W267" s="110">
        <f t="shared" si="170"/>
        <v>0.53749999999999998</v>
      </c>
      <c r="X267" s="153">
        <v>57</v>
      </c>
      <c r="Y267" s="153">
        <f t="shared" si="171"/>
        <v>3.972447325769854</v>
      </c>
      <c r="Z267" s="144">
        <f t="shared" si="172"/>
        <v>59</v>
      </c>
      <c r="AA267" s="31"/>
      <c r="AB267" s="454">
        <v>-10</v>
      </c>
      <c r="AC267" s="454">
        <v>2</v>
      </c>
      <c r="AD267" s="454">
        <v>38</v>
      </c>
      <c r="AE267" s="454">
        <v>-30</v>
      </c>
      <c r="AF267" s="454">
        <v>-27</v>
      </c>
      <c r="AG267" s="455">
        <v>8</v>
      </c>
    </row>
    <row r="268" spans="2:33" ht="15" customHeight="1" x14ac:dyDescent="0.3">
      <c r="B268" s="372">
        <v>44090</v>
      </c>
      <c r="C268" s="147"/>
      <c r="D268" s="204"/>
      <c r="E268" s="46">
        <v>115249</v>
      </c>
      <c r="F268" s="46">
        <v>1369030</v>
      </c>
      <c r="G268" s="204"/>
      <c r="H268" s="157">
        <v>159</v>
      </c>
      <c r="I268" s="152">
        <v>22</v>
      </c>
      <c r="J268" s="153">
        <v>1476</v>
      </c>
      <c r="K268" s="154">
        <v>0.99060402684563753</v>
      </c>
      <c r="L268" s="153">
        <v>116</v>
      </c>
      <c r="M268" s="154">
        <v>0.97478991596638653</v>
      </c>
      <c r="N268" s="155">
        <v>1592</v>
      </c>
      <c r="O268" s="84"/>
      <c r="P268" s="84"/>
      <c r="Q268" s="153">
        <v>485</v>
      </c>
      <c r="R268" s="110">
        <f t="shared" si="142"/>
        <v>0.60125122527821029</v>
      </c>
      <c r="S268" s="153">
        <v>74</v>
      </c>
      <c r="T268" s="110">
        <f t="shared" si="168"/>
        <v>0.62650127977948411</v>
      </c>
      <c r="U268" s="105">
        <f t="shared" si="169"/>
        <v>559</v>
      </c>
      <c r="V268" s="153">
        <v>1</v>
      </c>
      <c r="W268" s="110">
        <f t="shared" si="170"/>
        <v>0.26874999999999999</v>
      </c>
      <c r="X268" s="153">
        <v>13</v>
      </c>
      <c r="Y268" s="153">
        <f t="shared" si="171"/>
        <v>0.90599675850891404</v>
      </c>
      <c r="Z268" s="144">
        <f t="shared" si="172"/>
        <v>14</v>
      </c>
      <c r="AA268" s="31"/>
      <c r="AB268" s="454">
        <v>-7</v>
      </c>
      <c r="AC268" s="454">
        <v>5</v>
      </c>
      <c r="AD268" s="454">
        <v>44</v>
      </c>
      <c r="AE268" s="454">
        <v>-27</v>
      </c>
      <c r="AF268" s="454">
        <v>-27</v>
      </c>
      <c r="AG268" s="455">
        <v>7</v>
      </c>
    </row>
    <row r="269" spans="2:33" ht="15" customHeight="1" x14ac:dyDescent="0.3">
      <c r="B269" s="372">
        <v>44091</v>
      </c>
      <c r="C269" s="147"/>
      <c r="D269" s="204"/>
      <c r="E269" s="46"/>
      <c r="F269" s="46"/>
      <c r="G269" s="204"/>
      <c r="H269" s="157">
        <v>178</v>
      </c>
      <c r="I269" s="152">
        <v>24</v>
      </c>
      <c r="J269" s="153">
        <v>1476</v>
      </c>
      <c r="K269" s="154">
        <v>0.99126930826057758</v>
      </c>
      <c r="L269" s="153">
        <v>87</v>
      </c>
      <c r="M269" s="154">
        <v>0.83653846153846156</v>
      </c>
      <c r="N269" s="155">
        <v>1563</v>
      </c>
      <c r="O269" s="84"/>
      <c r="P269" s="84"/>
      <c r="Q269" s="153">
        <v>486</v>
      </c>
      <c r="R269" s="110">
        <f t="shared" si="142"/>
        <v>0.60249091852620651</v>
      </c>
      <c r="S269" s="153">
        <v>105</v>
      </c>
      <c r="T269" s="110">
        <f t="shared" si="168"/>
        <v>0.88895451860602481</v>
      </c>
      <c r="U269" s="105">
        <f t="shared" si="169"/>
        <v>591</v>
      </c>
      <c r="V269" s="153">
        <v>0</v>
      </c>
      <c r="W269" s="110">
        <f t="shared" si="170"/>
        <v>0</v>
      </c>
      <c r="X269" s="153">
        <v>48</v>
      </c>
      <c r="Y269" s="153">
        <f t="shared" si="171"/>
        <v>3.3452188006482979</v>
      </c>
      <c r="Z269" s="144">
        <f t="shared" si="172"/>
        <v>48</v>
      </c>
      <c r="AA269" s="31"/>
      <c r="AB269" s="454">
        <v>-10</v>
      </c>
      <c r="AC269" s="454">
        <v>2</v>
      </c>
      <c r="AD269" s="454">
        <v>26</v>
      </c>
      <c r="AE269" s="454">
        <v>-30</v>
      </c>
      <c r="AF269" s="454">
        <v>-28</v>
      </c>
      <c r="AG269" s="455">
        <v>7</v>
      </c>
    </row>
    <row r="270" spans="2:33" ht="15" customHeight="1" x14ac:dyDescent="0.3">
      <c r="B270" s="372">
        <v>44092</v>
      </c>
      <c r="C270" s="147"/>
      <c r="D270" s="204"/>
      <c r="E270" s="46"/>
      <c r="F270" s="46"/>
      <c r="G270" s="204"/>
      <c r="H270" s="157">
        <v>205</v>
      </c>
      <c r="I270" s="152">
        <v>18</v>
      </c>
      <c r="J270" s="153">
        <v>1481</v>
      </c>
      <c r="K270" s="154">
        <v>0.99196249162759542</v>
      </c>
      <c r="L270" s="153">
        <v>93</v>
      </c>
      <c r="M270" s="154">
        <v>0.83783783783783783</v>
      </c>
      <c r="N270" s="155">
        <v>1574</v>
      </c>
      <c r="O270" s="84"/>
      <c r="P270" s="84"/>
      <c r="Q270" s="153">
        <v>409</v>
      </c>
      <c r="R270" s="110">
        <f t="shared" si="142"/>
        <v>0.50703453843049073</v>
      </c>
      <c r="S270" s="153">
        <v>129</v>
      </c>
      <c r="T270" s="110">
        <f t="shared" si="168"/>
        <v>1.0921441228588304</v>
      </c>
      <c r="U270" s="105">
        <f t="shared" si="169"/>
        <v>538</v>
      </c>
      <c r="V270" s="153">
        <v>0</v>
      </c>
      <c r="W270" s="110">
        <f t="shared" si="170"/>
        <v>0</v>
      </c>
      <c r="X270" s="153">
        <v>45</v>
      </c>
      <c r="Y270" s="153">
        <f t="shared" si="171"/>
        <v>3.1361426256077793</v>
      </c>
      <c r="Z270" s="144">
        <f t="shared" si="172"/>
        <v>45</v>
      </c>
      <c r="AA270" s="31"/>
      <c r="AB270" s="454">
        <v>-20</v>
      </c>
      <c r="AC270" s="454">
        <v>-4</v>
      </c>
      <c r="AD270" s="454">
        <v>2</v>
      </c>
      <c r="AE270" s="454">
        <v>-32</v>
      </c>
      <c r="AF270" s="454">
        <v>-27</v>
      </c>
      <c r="AG270" s="455">
        <v>8</v>
      </c>
    </row>
    <row r="271" spans="2:33" ht="15" customHeight="1" x14ac:dyDescent="0.3">
      <c r="B271" s="372">
        <v>44093</v>
      </c>
      <c r="C271" s="147"/>
      <c r="D271" s="204"/>
      <c r="E271" s="46"/>
      <c r="F271" s="46"/>
      <c r="G271" s="204"/>
      <c r="H271" s="157">
        <v>193</v>
      </c>
      <c r="I271" s="152">
        <v>27</v>
      </c>
      <c r="J271" s="153">
        <v>913</v>
      </c>
      <c r="K271" s="154">
        <v>0.99563794983642306</v>
      </c>
      <c r="L271" s="153">
        <v>57</v>
      </c>
      <c r="M271" s="154">
        <v>1.0555555555555556</v>
      </c>
      <c r="N271" s="155">
        <v>970</v>
      </c>
      <c r="O271" s="84"/>
      <c r="P271" s="84"/>
      <c r="Q271" s="157">
        <v>0</v>
      </c>
      <c r="R271" s="110">
        <f t="shared" si="142"/>
        <v>0</v>
      </c>
      <c r="S271" s="157">
        <v>0</v>
      </c>
      <c r="T271" s="115">
        <f t="shared" si="168"/>
        <v>0</v>
      </c>
      <c r="U271" s="124">
        <f t="shared" si="169"/>
        <v>0</v>
      </c>
      <c r="V271" s="157">
        <v>0</v>
      </c>
      <c r="W271" s="157">
        <f t="shared" si="170"/>
        <v>0</v>
      </c>
      <c r="X271" s="157">
        <v>0</v>
      </c>
      <c r="Y271" s="157">
        <f t="shared" si="171"/>
        <v>0</v>
      </c>
      <c r="Z271" s="125">
        <f t="shared" si="172"/>
        <v>0</v>
      </c>
      <c r="AA271" s="31"/>
      <c r="AB271" s="454">
        <v>-21</v>
      </c>
      <c r="AC271" s="454">
        <v>-5</v>
      </c>
      <c r="AD271" s="454">
        <v>-4</v>
      </c>
      <c r="AE271" s="454">
        <v>-30</v>
      </c>
      <c r="AF271" s="454">
        <v>-7</v>
      </c>
      <c r="AG271" s="455">
        <v>6</v>
      </c>
    </row>
    <row r="272" spans="2:33" ht="15" customHeight="1" x14ac:dyDescent="0.3">
      <c r="B272" s="372">
        <v>44094</v>
      </c>
      <c r="C272" s="147"/>
      <c r="D272" s="204"/>
      <c r="E272" s="46"/>
      <c r="F272" s="46"/>
      <c r="G272" s="204"/>
      <c r="H272" s="157">
        <v>209</v>
      </c>
      <c r="I272" s="152">
        <v>15</v>
      </c>
      <c r="J272" s="153">
        <v>889</v>
      </c>
      <c r="K272" s="154">
        <v>0.98777777777777775</v>
      </c>
      <c r="L272" s="153">
        <v>28</v>
      </c>
      <c r="M272" s="154">
        <v>0.77777777777777779</v>
      </c>
      <c r="N272" s="155">
        <v>917</v>
      </c>
      <c r="O272" s="84"/>
      <c r="P272" s="84"/>
      <c r="Q272" s="157">
        <v>0</v>
      </c>
      <c r="R272" s="110">
        <f t="shared" si="142"/>
        <v>0</v>
      </c>
      <c r="S272" s="157">
        <v>0</v>
      </c>
      <c r="T272" s="115">
        <f t="shared" si="168"/>
        <v>0</v>
      </c>
      <c r="U272" s="124">
        <f t="shared" si="169"/>
        <v>0</v>
      </c>
      <c r="V272" s="157">
        <v>0</v>
      </c>
      <c r="W272" s="157">
        <f t="shared" si="170"/>
        <v>0</v>
      </c>
      <c r="X272" s="157">
        <v>0</v>
      </c>
      <c r="Y272" s="157">
        <f t="shared" si="171"/>
        <v>0</v>
      </c>
      <c r="Z272" s="125">
        <f t="shared" si="172"/>
        <v>0</v>
      </c>
      <c r="AA272" s="31"/>
      <c r="AB272" s="454">
        <v>-21</v>
      </c>
      <c r="AC272" s="454">
        <v>-7</v>
      </c>
      <c r="AD272" s="454">
        <v>0</v>
      </c>
      <c r="AE272" s="454">
        <v>-31</v>
      </c>
      <c r="AF272" s="454">
        <v>0</v>
      </c>
      <c r="AG272" s="455">
        <v>5</v>
      </c>
    </row>
    <row r="273" spans="2:33" ht="15" customHeight="1" x14ac:dyDescent="0.3">
      <c r="B273" s="372">
        <v>44095</v>
      </c>
      <c r="C273" s="147"/>
      <c r="D273" s="204"/>
      <c r="E273" s="46"/>
      <c r="F273" s="46"/>
      <c r="G273" s="204"/>
      <c r="H273" s="157">
        <v>180</v>
      </c>
      <c r="I273" s="152">
        <v>32</v>
      </c>
      <c r="J273" s="153">
        <v>1473</v>
      </c>
      <c r="K273" s="154">
        <v>0.99258760107816713</v>
      </c>
      <c r="L273" s="153">
        <v>89</v>
      </c>
      <c r="M273" s="154">
        <v>0.88118811881188119</v>
      </c>
      <c r="N273" s="155">
        <v>1562</v>
      </c>
      <c r="O273" s="84"/>
      <c r="P273" s="84"/>
      <c r="Q273" s="153">
        <v>537</v>
      </c>
      <c r="R273" s="110">
        <f t="shared" si="142"/>
        <v>0.66571527417401832</v>
      </c>
      <c r="S273" s="153">
        <v>82</v>
      </c>
      <c r="T273" s="110">
        <f t="shared" si="168"/>
        <v>0.69423114786375273</v>
      </c>
      <c r="U273" s="105">
        <f t="shared" si="169"/>
        <v>619</v>
      </c>
      <c r="V273" s="153">
        <v>1</v>
      </c>
      <c r="W273" s="110">
        <f t="shared" si="170"/>
        <v>0.26874999999999999</v>
      </c>
      <c r="X273" s="153">
        <v>25</v>
      </c>
      <c r="Y273" s="153">
        <f t="shared" si="171"/>
        <v>1.7423014586709886</v>
      </c>
      <c r="Z273" s="144">
        <f t="shared" si="172"/>
        <v>26</v>
      </c>
      <c r="AA273" s="31"/>
      <c r="AB273" s="454">
        <v>-12</v>
      </c>
      <c r="AC273" s="454">
        <v>0</v>
      </c>
      <c r="AD273" s="454">
        <v>29</v>
      </c>
      <c r="AE273" s="454">
        <v>-30</v>
      </c>
      <c r="AF273" s="454">
        <v>-27</v>
      </c>
      <c r="AG273" s="455">
        <v>7</v>
      </c>
    </row>
    <row r="274" spans="2:33" ht="15" customHeight="1" x14ac:dyDescent="0.3">
      <c r="B274" s="372">
        <v>44096</v>
      </c>
      <c r="C274" s="147"/>
      <c r="D274" s="205"/>
      <c r="E274" s="46"/>
      <c r="F274" s="46"/>
      <c r="G274" s="205"/>
      <c r="H274" s="157">
        <v>140</v>
      </c>
      <c r="I274" s="152">
        <v>29</v>
      </c>
      <c r="J274" s="153">
        <v>1478</v>
      </c>
      <c r="K274" s="154">
        <v>0.99261249160510412</v>
      </c>
      <c r="L274" s="153">
        <v>115</v>
      </c>
      <c r="M274" s="154">
        <v>1.0454545454545454</v>
      </c>
      <c r="N274" s="155">
        <v>1593</v>
      </c>
      <c r="O274" s="84"/>
      <c r="P274" s="84"/>
      <c r="Q274" s="153">
        <v>559</v>
      </c>
      <c r="R274" s="110">
        <f t="shared" si="142"/>
        <v>0.69298852562993718</v>
      </c>
      <c r="S274" s="153">
        <v>96</v>
      </c>
      <c r="T274" s="110">
        <f t="shared" ref="T274:T280" si="173">S274/$S$68</f>
        <v>0.81275841701122264</v>
      </c>
      <c r="U274" s="105">
        <f t="shared" ref="U274:U280" si="174">Q274+S274</f>
        <v>655</v>
      </c>
      <c r="V274" s="153">
        <v>5</v>
      </c>
      <c r="W274" s="110">
        <f t="shared" ref="W274:W280" si="175">V274/$V$68</f>
        <v>1.34375</v>
      </c>
      <c r="X274" s="153">
        <v>46</v>
      </c>
      <c r="Y274" s="153">
        <f t="shared" ref="Y274:Y280" si="176">X274/$X$68</f>
        <v>3.205834683954619</v>
      </c>
      <c r="Z274" s="144">
        <f t="shared" ref="Z274:Z280" si="177">V274+X274</f>
        <v>51</v>
      </c>
      <c r="AA274" s="31"/>
      <c r="AB274" s="454">
        <v>-14</v>
      </c>
      <c r="AC274" s="454">
        <v>2</v>
      </c>
      <c r="AD274" s="454">
        <v>17</v>
      </c>
      <c r="AE274" s="454">
        <v>-29</v>
      </c>
      <c r="AF274" s="454">
        <v>-25</v>
      </c>
      <c r="AG274" s="455">
        <v>7</v>
      </c>
    </row>
    <row r="275" spans="2:33" ht="15" customHeight="1" x14ac:dyDescent="0.3">
      <c r="B275" s="372">
        <v>44097</v>
      </c>
      <c r="C275" s="147"/>
      <c r="D275" s="205"/>
      <c r="E275" s="46">
        <v>115261</v>
      </c>
      <c r="F275" s="46">
        <v>1369093</v>
      </c>
      <c r="G275" s="205"/>
      <c r="H275" s="157">
        <v>154</v>
      </c>
      <c r="I275" s="152">
        <v>22</v>
      </c>
      <c r="J275" s="153">
        <v>1478</v>
      </c>
      <c r="K275" s="154">
        <v>0.99194630872483225</v>
      </c>
      <c r="L275" s="153">
        <v>106</v>
      </c>
      <c r="M275" s="154">
        <v>0.89075630252100846</v>
      </c>
      <c r="N275" s="155">
        <v>1584</v>
      </c>
      <c r="O275" s="84"/>
      <c r="P275" s="84"/>
      <c r="Q275" s="153">
        <v>495</v>
      </c>
      <c r="R275" s="110">
        <f t="shared" si="142"/>
        <v>0.61364815775817338</v>
      </c>
      <c r="S275" s="153">
        <v>113</v>
      </c>
      <c r="T275" s="110">
        <f t="shared" si="173"/>
        <v>0.95668438669029332</v>
      </c>
      <c r="U275" s="105">
        <f t="shared" si="174"/>
        <v>608</v>
      </c>
      <c r="V275" s="153">
        <v>1</v>
      </c>
      <c r="W275" s="110">
        <f t="shared" si="175"/>
        <v>0.26874999999999999</v>
      </c>
      <c r="X275" s="153">
        <v>20</v>
      </c>
      <c r="Y275" s="153">
        <f t="shared" si="176"/>
        <v>1.3938411669367909</v>
      </c>
      <c r="Z275" s="144">
        <f t="shared" si="177"/>
        <v>21</v>
      </c>
      <c r="AA275" s="31"/>
      <c r="AB275" s="454">
        <v>-15</v>
      </c>
      <c r="AC275" s="454">
        <v>2</v>
      </c>
      <c r="AD275" s="454">
        <v>17</v>
      </c>
      <c r="AE275" s="454">
        <v>-28</v>
      </c>
      <c r="AF275" s="454">
        <v>-23</v>
      </c>
      <c r="AG275" s="455">
        <v>7</v>
      </c>
    </row>
    <row r="276" spans="2:33" ht="15" customHeight="1" x14ac:dyDescent="0.3">
      <c r="B276" s="372">
        <v>44098</v>
      </c>
      <c r="C276" s="147"/>
      <c r="D276" s="205"/>
      <c r="E276" s="46"/>
      <c r="F276" s="46"/>
      <c r="G276" s="205"/>
      <c r="H276" s="157">
        <v>174</v>
      </c>
      <c r="I276" s="152">
        <v>24</v>
      </c>
      <c r="J276" s="153">
        <v>1478</v>
      </c>
      <c r="K276" s="154">
        <v>0.99261249160510412</v>
      </c>
      <c r="L276" s="153">
        <v>92</v>
      </c>
      <c r="M276" s="154">
        <v>0.88461538461538458</v>
      </c>
      <c r="N276" s="155">
        <v>1570</v>
      </c>
      <c r="O276" s="84"/>
      <c r="P276" s="84"/>
      <c r="Q276" s="153">
        <v>627</v>
      </c>
      <c r="R276" s="110">
        <f t="shared" si="142"/>
        <v>0.77728766649368619</v>
      </c>
      <c r="S276" s="153">
        <v>153</v>
      </c>
      <c r="T276" s="110">
        <f t="shared" si="173"/>
        <v>1.2953337271116361</v>
      </c>
      <c r="U276" s="105">
        <f t="shared" si="174"/>
        <v>780</v>
      </c>
      <c r="V276" s="153">
        <v>1</v>
      </c>
      <c r="W276" s="110">
        <f t="shared" si="175"/>
        <v>0.26874999999999999</v>
      </c>
      <c r="X276" s="153">
        <v>11</v>
      </c>
      <c r="Y276" s="153">
        <f t="shared" si="176"/>
        <v>0.76661264181523503</v>
      </c>
      <c r="Z276" s="144">
        <f t="shared" si="177"/>
        <v>12</v>
      </c>
      <c r="AA276" s="31"/>
      <c r="AB276" s="454">
        <v>-15</v>
      </c>
      <c r="AC276" s="454">
        <v>1</v>
      </c>
      <c r="AD276" s="454">
        <v>20</v>
      </c>
      <c r="AE276" s="454">
        <v>-29</v>
      </c>
      <c r="AF276" s="454">
        <v>-24</v>
      </c>
      <c r="AG276" s="455">
        <v>7</v>
      </c>
    </row>
    <row r="277" spans="2:33" ht="15" customHeight="1" x14ac:dyDescent="0.3">
      <c r="B277" s="372">
        <v>44099</v>
      </c>
      <c r="C277" s="147"/>
      <c r="D277" s="205"/>
      <c r="E277" s="46"/>
      <c r="F277" s="46"/>
      <c r="G277" s="205"/>
      <c r="H277" s="157">
        <v>206</v>
      </c>
      <c r="I277" s="152">
        <v>20</v>
      </c>
      <c r="J277" s="153">
        <v>1481</v>
      </c>
      <c r="K277" s="154">
        <v>0.99196249162759542</v>
      </c>
      <c r="L277" s="153">
        <v>105</v>
      </c>
      <c r="M277" s="154">
        <v>0.94594594594594594</v>
      </c>
      <c r="N277" s="155">
        <v>1586</v>
      </c>
      <c r="O277" s="84"/>
      <c r="P277" s="84"/>
      <c r="Q277" s="153">
        <v>621</v>
      </c>
      <c r="R277" s="110">
        <f t="shared" si="142"/>
        <v>0.76984950700570842</v>
      </c>
      <c r="S277" s="153">
        <v>91</v>
      </c>
      <c r="T277" s="110">
        <f t="shared" si="173"/>
        <v>0.77042724945855479</v>
      </c>
      <c r="U277" s="105">
        <f t="shared" si="174"/>
        <v>712</v>
      </c>
      <c r="V277" s="153">
        <v>1</v>
      </c>
      <c r="W277" s="110">
        <f t="shared" si="175"/>
        <v>0.26874999999999999</v>
      </c>
      <c r="X277" s="153">
        <v>12</v>
      </c>
      <c r="Y277" s="153">
        <f t="shared" si="176"/>
        <v>0.83630470016207448</v>
      </c>
      <c r="Z277" s="144">
        <f t="shared" si="177"/>
        <v>13</v>
      </c>
      <c r="AA277" s="31"/>
      <c r="AB277" s="454">
        <v>-19</v>
      </c>
      <c r="AC277" s="454">
        <v>0</v>
      </c>
      <c r="AD277" s="454">
        <v>12</v>
      </c>
      <c r="AE277" s="454">
        <v>-29</v>
      </c>
      <c r="AF277" s="454">
        <v>-23</v>
      </c>
      <c r="AG277" s="455">
        <v>7</v>
      </c>
    </row>
    <row r="278" spans="2:33" ht="15" customHeight="1" x14ac:dyDescent="0.3">
      <c r="B278" s="372">
        <v>44100</v>
      </c>
      <c r="C278" s="147"/>
      <c r="D278" s="205"/>
      <c r="E278" s="46"/>
      <c r="F278" s="46"/>
      <c r="G278" s="205"/>
      <c r="H278" s="157">
        <v>196</v>
      </c>
      <c r="I278" s="152">
        <v>26</v>
      </c>
      <c r="J278" s="153">
        <v>914</v>
      </c>
      <c r="K278" s="154">
        <v>0.99672846237731738</v>
      </c>
      <c r="L278" s="153">
        <v>62</v>
      </c>
      <c r="M278" s="154">
        <v>1.1481481481481481</v>
      </c>
      <c r="N278" s="155">
        <v>976</v>
      </c>
      <c r="O278" s="84"/>
      <c r="P278" s="84"/>
      <c r="Q278" s="157">
        <v>0</v>
      </c>
      <c r="R278" s="110">
        <f t="shared" si="142"/>
        <v>0</v>
      </c>
      <c r="S278" s="157">
        <v>0</v>
      </c>
      <c r="T278" s="115">
        <f t="shared" si="173"/>
        <v>0</v>
      </c>
      <c r="U278" s="124">
        <f t="shared" si="174"/>
        <v>0</v>
      </c>
      <c r="V278" s="157">
        <v>0</v>
      </c>
      <c r="W278" s="157">
        <f t="shared" si="175"/>
        <v>0</v>
      </c>
      <c r="X278" s="157">
        <v>0</v>
      </c>
      <c r="Y278" s="353">
        <f t="shared" si="176"/>
        <v>0</v>
      </c>
      <c r="Z278" s="125">
        <f t="shared" si="177"/>
        <v>0</v>
      </c>
      <c r="AA278" s="31"/>
      <c r="AB278" s="454">
        <v>-22</v>
      </c>
      <c r="AC278" s="454">
        <v>-4</v>
      </c>
      <c r="AD278" s="454">
        <v>5</v>
      </c>
      <c r="AE278" s="454">
        <v>-27</v>
      </c>
      <c r="AF278" s="454">
        <v>-4</v>
      </c>
      <c r="AG278" s="455">
        <v>5</v>
      </c>
    </row>
    <row r="279" spans="2:33" ht="15" customHeight="1" x14ac:dyDescent="0.3">
      <c r="B279" s="372">
        <v>44101</v>
      </c>
      <c r="C279" s="147"/>
      <c r="D279" s="205"/>
      <c r="E279" s="46"/>
      <c r="F279" s="46"/>
      <c r="G279" s="205"/>
      <c r="H279" s="157">
        <v>219</v>
      </c>
      <c r="I279" s="152">
        <v>21</v>
      </c>
      <c r="J279" s="153">
        <v>889</v>
      </c>
      <c r="K279" s="154">
        <v>0.98777777777777775</v>
      </c>
      <c r="L279" s="153">
        <v>34</v>
      </c>
      <c r="M279" s="154">
        <v>0.94444444444444442</v>
      </c>
      <c r="N279" s="155">
        <v>923</v>
      </c>
      <c r="O279" s="84"/>
      <c r="P279" s="84"/>
      <c r="Q279" s="157">
        <v>0</v>
      </c>
      <c r="R279" s="110">
        <f t="shared" si="142"/>
        <v>0</v>
      </c>
      <c r="S279" s="157">
        <v>0</v>
      </c>
      <c r="T279" s="115">
        <f t="shared" si="173"/>
        <v>0</v>
      </c>
      <c r="U279" s="124">
        <f t="shared" si="174"/>
        <v>0</v>
      </c>
      <c r="V279" s="157">
        <v>0</v>
      </c>
      <c r="W279" s="157">
        <f t="shared" si="175"/>
        <v>0</v>
      </c>
      <c r="X279" s="157">
        <v>0</v>
      </c>
      <c r="Y279" s="353">
        <f t="shared" si="176"/>
        <v>0</v>
      </c>
      <c r="Z279" s="125">
        <f t="shared" si="177"/>
        <v>0</v>
      </c>
      <c r="AA279" s="31"/>
      <c r="AB279" s="454">
        <v>-23</v>
      </c>
      <c r="AC279" s="454">
        <v>-9</v>
      </c>
      <c r="AD279" s="454">
        <v>1</v>
      </c>
      <c r="AE279" s="454">
        <v>-30</v>
      </c>
      <c r="AF279" s="454">
        <v>-1</v>
      </c>
      <c r="AG279" s="455">
        <v>5</v>
      </c>
    </row>
    <row r="280" spans="2:33" ht="15" customHeight="1" x14ac:dyDescent="0.3">
      <c r="B280" s="372">
        <v>44102</v>
      </c>
      <c r="C280" s="147"/>
      <c r="D280" s="205"/>
      <c r="E280" s="46"/>
      <c r="F280" s="46"/>
      <c r="G280" s="205"/>
      <c r="H280" s="157">
        <v>174</v>
      </c>
      <c r="I280" s="152">
        <v>21</v>
      </c>
      <c r="J280" s="153">
        <v>1475</v>
      </c>
      <c r="K280" s="154">
        <v>0.9939353099730458</v>
      </c>
      <c r="L280" s="153">
        <v>100</v>
      </c>
      <c r="M280" s="154">
        <v>0.99009900990099009</v>
      </c>
      <c r="N280" s="155">
        <v>1575</v>
      </c>
      <c r="O280" s="84"/>
      <c r="P280" s="84"/>
      <c r="Q280" s="153">
        <v>1379</v>
      </c>
      <c r="R280" s="110">
        <f t="shared" si="142"/>
        <v>1.7095369889869112</v>
      </c>
      <c r="S280" s="153">
        <v>232</v>
      </c>
      <c r="T280" s="110">
        <f t="shared" si="173"/>
        <v>1.9641661744437882</v>
      </c>
      <c r="U280" s="105">
        <f t="shared" si="174"/>
        <v>1611</v>
      </c>
      <c r="V280" s="153">
        <v>2</v>
      </c>
      <c r="W280" s="110">
        <f t="shared" si="175"/>
        <v>0.53749999999999998</v>
      </c>
      <c r="X280" s="153">
        <v>45</v>
      </c>
      <c r="Y280" s="153">
        <f t="shared" si="176"/>
        <v>3.1361426256077793</v>
      </c>
      <c r="Z280" s="144">
        <f t="shared" si="177"/>
        <v>47</v>
      </c>
      <c r="AA280" s="31"/>
      <c r="AB280" s="454">
        <v>-16</v>
      </c>
      <c r="AC280" s="454">
        <v>3</v>
      </c>
      <c r="AD280" s="454">
        <v>11</v>
      </c>
      <c r="AE280" s="454">
        <v>-31</v>
      </c>
      <c r="AF280" s="454">
        <v>-21</v>
      </c>
      <c r="AG280" s="455">
        <v>8</v>
      </c>
    </row>
    <row r="281" spans="2:33" ht="15" customHeight="1" x14ac:dyDescent="0.3">
      <c r="B281" s="372">
        <v>44103</v>
      </c>
      <c r="C281" s="147"/>
      <c r="D281" s="206"/>
      <c r="E281" s="46"/>
      <c r="F281" s="46"/>
      <c r="G281" s="206"/>
      <c r="H281" s="157">
        <v>144</v>
      </c>
      <c r="I281" s="152">
        <v>23</v>
      </c>
      <c r="J281" s="153">
        <v>1478</v>
      </c>
      <c r="K281" s="154">
        <v>0.99261249160510412</v>
      </c>
      <c r="L281" s="153">
        <v>119</v>
      </c>
      <c r="M281" s="154">
        <v>1.0818181818181818</v>
      </c>
      <c r="N281" s="155">
        <v>1597</v>
      </c>
      <c r="O281" s="84"/>
      <c r="P281" s="84"/>
      <c r="Q281" s="153">
        <v>1426</v>
      </c>
      <c r="R281" s="110">
        <f t="shared" si="142"/>
        <v>1.7678025716427377</v>
      </c>
      <c r="S281" s="153">
        <v>340</v>
      </c>
      <c r="T281" s="110">
        <f t="shared" ref="T281:T284" si="178">S281/$S$68</f>
        <v>2.8785193935814135</v>
      </c>
      <c r="U281" s="105">
        <f t="shared" ref="U281:U284" si="179">Q281+S281</f>
        <v>1766</v>
      </c>
      <c r="V281" s="153">
        <v>0</v>
      </c>
      <c r="W281" s="110">
        <f t="shared" ref="W281:W284" si="180">V281/$V$68</f>
        <v>0</v>
      </c>
      <c r="X281" s="153">
        <v>24</v>
      </c>
      <c r="Y281" s="153">
        <f t="shared" ref="Y281:Y284" si="181">X281/$X$68</f>
        <v>1.672609400324149</v>
      </c>
      <c r="Z281" s="144">
        <f t="shared" ref="Z281:Z284" si="182">V281+X281</f>
        <v>24</v>
      </c>
      <c r="AA281" s="31"/>
      <c r="AB281" s="454">
        <v>-14</v>
      </c>
      <c r="AC281" s="454">
        <v>4</v>
      </c>
      <c r="AD281" s="454">
        <v>14</v>
      </c>
      <c r="AE281" s="454">
        <v>-27</v>
      </c>
      <c r="AF281" s="454">
        <v>-21</v>
      </c>
      <c r="AG281" s="455">
        <v>7</v>
      </c>
    </row>
    <row r="282" spans="2:33" ht="15" customHeight="1" x14ac:dyDescent="0.3">
      <c r="B282" s="372">
        <v>44104</v>
      </c>
      <c r="C282" s="379">
        <v>51912</v>
      </c>
      <c r="D282" s="206"/>
      <c r="E282" s="46"/>
      <c r="F282" s="46"/>
      <c r="G282" s="206"/>
      <c r="H282" s="157">
        <v>163</v>
      </c>
      <c r="I282" s="152">
        <v>24</v>
      </c>
      <c r="J282" s="153">
        <v>1478</v>
      </c>
      <c r="K282" s="154">
        <v>0.99194630872483225</v>
      </c>
      <c r="L282" s="153">
        <v>122</v>
      </c>
      <c r="M282" s="154">
        <v>1.0252100840336134</v>
      </c>
      <c r="N282" s="155">
        <v>0</v>
      </c>
      <c r="O282" s="84"/>
      <c r="P282" s="84"/>
      <c r="Q282" s="153">
        <v>1869</v>
      </c>
      <c r="R282" s="110">
        <f t="shared" si="142"/>
        <v>2.3169866805051029</v>
      </c>
      <c r="S282" s="153">
        <v>300</v>
      </c>
      <c r="T282" s="110">
        <f t="shared" si="178"/>
        <v>2.5398700531600706</v>
      </c>
      <c r="U282" s="105">
        <f t="shared" si="179"/>
        <v>2169</v>
      </c>
      <c r="V282" s="153">
        <v>0</v>
      </c>
      <c r="W282" s="110">
        <f t="shared" si="180"/>
        <v>0</v>
      </c>
      <c r="X282" s="153">
        <v>11</v>
      </c>
      <c r="Y282" s="153">
        <f t="shared" si="181"/>
        <v>0.76661264181523503</v>
      </c>
      <c r="Z282" s="144">
        <f t="shared" si="182"/>
        <v>11</v>
      </c>
      <c r="AA282" s="31"/>
      <c r="AB282" s="454">
        <v>-12</v>
      </c>
      <c r="AC282" s="454">
        <v>7</v>
      </c>
      <c r="AD282" s="454">
        <v>17</v>
      </c>
      <c r="AE282" s="454">
        <v>-23</v>
      </c>
      <c r="AF282" s="454">
        <v>-21</v>
      </c>
      <c r="AG282" s="455">
        <v>5</v>
      </c>
    </row>
    <row r="283" spans="2:33" ht="15" customHeight="1" x14ac:dyDescent="0.3">
      <c r="B283" s="372">
        <v>44105</v>
      </c>
      <c r="C283" s="147"/>
      <c r="D283" s="206"/>
      <c r="E283" s="46">
        <v>115269</v>
      </c>
      <c r="F283" s="46">
        <v>1369163</v>
      </c>
      <c r="G283" s="206"/>
      <c r="H283" s="157">
        <v>166</v>
      </c>
      <c r="I283" s="152">
        <v>32</v>
      </c>
      <c r="J283" s="153">
        <v>1478</v>
      </c>
      <c r="K283" s="154">
        <v>0.99595687331536387</v>
      </c>
      <c r="L283" s="153">
        <v>92</v>
      </c>
      <c r="M283" s="154">
        <v>0.91089108910891092</v>
      </c>
      <c r="N283" s="155">
        <v>1570</v>
      </c>
      <c r="O283" s="84"/>
      <c r="P283" s="84"/>
      <c r="Q283" s="153">
        <v>487</v>
      </c>
      <c r="R283" s="110">
        <f t="shared" si="142"/>
        <v>0.60373061177420284</v>
      </c>
      <c r="S283" s="153">
        <v>66</v>
      </c>
      <c r="T283" s="110">
        <f t="shared" si="178"/>
        <v>0.5587714116952156</v>
      </c>
      <c r="U283" s="105">
        <f t="shared" si="179"/>
        <v>553</v>
      </c>
      <c r="V283" s="153">
        <v>10</v>
      </c>
      <c r="W283" s="110">
        <f t="shared" si="180"/>
        <v>2.6875</v>
      </c>
      <c r="X283" s="153">
        <v>61</v>
      </c>
      <c r="Y283" s="153">
        <f t="shared" si="181"/>
        <v>4.2512155591572123</v>
      </c>
      <c r="Z283" s="144">
        <f t="shared" si="182"/>
        <v>71</v>
      </c>
      <c r="AA283" s="31"/>
      <c r="AB283" s="454">
        <v>-12</v>
      </c>
      <c r="AC283" s="454">
        <v>7</v>
      </c>
      <c r="AD283" s="454">
        <v>13</v>
      </c>
      <c r="AE283" s="454">
        <v>-25</v>
      </c>
      <c r="AF283" s="454">
        <v>-19</v>
      </c>
      <c r="AG283" s="455">
        <v>6</v>
      </c>
    </row>
    <row r="284" spans="2:33" ht="15" customHeight="1" x14ac:dyDescent="0.3">
      <c r="B284" s="372">
        <v>44106</v>
      </c>
      <c r="C284" s="147"/>
      <c r="D284" s="206"/>
      <c r="E284" s="46"/>
      <c r="F284" s="46"/>
      <c r="G284" s="206"/>
      <c r="H284" s="157">
        <v>209</v>
      </c>
      <c r="I284" s="152">
        <v>21</v>
      </c>
      <c r="J284" s="153">
        <v>1474</v>
      </c>
      <c r="K284" s="154">
        <v>0.98992612491605103</v>
      </c>
      <c r="L284" s="153">
        <v>103</v>
      </c>
      <c r="M284" s="154">
        <v>0.9363636363636364</v>
      </c>
      <c r="N284" s="155">
        <v>1577</v>
      </c>
      <c r="O284" s="84"/>
      <c r="P284" s="84"/>
      <c r="Q284" s="153">
        <v>270</v>
      </c>
      <c r="R284" s="110">
        <f t="shared" si="142"/>
        <v>0.33471717695900366</v>
      </c>
      <c r="S284" s="153">
        <v>51</v>
      </c>
      <c r="T284" s="110">
        <f t="shared" si="178"/>
        <v>0.43177790903721203</v>
      </c>
      <c r="U284" s="105">
        <f t="shared" si="179"/>
        <v>321</v>
      </c>
      <c r="V284" s="153">
        <v>0</v>
      </c>
      <c r="W284" s="110">
        <f t="shared" si="180"/>
        <v>0</v>
      </c>
      <c r="X284" s="153">
        <v>13</v>
      </c>
      <c r="Y284" s="153">
        <f t="shared" si="181"/>
        <v>0.90599675850891404</v>
      </c>
      <c r="Z284" s="144">
        <f t="shared" si="182"/>
        <v>13</v>
      </c>
      <c r="AA284" s="31"/>
      <c r="AB284" s="454">
        <v>-19</v>
      </c>
      <c r="AC284" s="454">
        <v>3</v>
      </c>
      <c r="AD284" s="454">
        <v>-9</v>
      </c>
      <c r="AE284" s="454">
        <v>-26</v>
      </c>
      <c r="AF284" s="454">
        <v>-20</v>
      </c>
      <c r="AG284" s="455">
        <v>7</v>
      </c>
    </row>
    <row r="285" spans="2:33" ht="15" customHeight="1" x14ac:dyDescent="0.3">
      <c r="B285" s="372">
        <v>44107</v>
      </c>
      <c r="C285" s="147"/>
      <c r="D285" s="206"/>
      <c r="E285" s="46"/>
      <c r="F285" s="46"/>
      <c r="G285" s="206"/>
      <c r="H285" s="157">
        <v>195</v>
      </c>
      <c r="I285" s="152">
        <v>25</v>
      </c>
      <c r="J285" s="153">
        <v>913</v>
      </c>
      <c r="K285" s="154">
        <v>0.99563794983642306</v>
      </c>
      <c r="L285" s="153">
        <v>61</v>
      </c>
      <c r="M285" s="154">
        <v>1.1296296296296295</v>
      </c>
      <c r="N285" s="155">
        <v>974</v>
      </c>
      <c r="O285" s="84"/>
      <c r="P285" s="84"/>
      <c r="Q285" s="157">
        <v>0</v>
      </c>
      <c r="R285" s="110">
        <f t="shared" si="142"/>
        <v>0</v>
      </c>
      <c r="S285" s="157">
        <v>0</v>
      </c>
      <c r="T285" s="115">
        <f t="shared" ref="T285:T294" si="183">S285/$S$68</f>
        <v>0</v>
      </c>
      <c r="U285" s="124">
        <f t="shared" ref="U285:U294" si="184">Q285+S285</f>
        <v>0</v>
      </c>
      <c r="V285" s="157">
        <v>0</v>
      </c>
      <c r="W285" s="157">
        <f t="shared" ref="W285:W294" si="185">V285/$V$68</f>
        <v>0</v>
      </c>
      <c r="X285" s="157">
        <v>0</v>
      </c>
      <c r="Y285" s="353">
        <f t="shared" ref="Y285:Y294" si="186">X285/$X$68</f>
        <v>0</v>
      </c>
      <c r="Z285" s="144">
        <f t="shared" ref="Z285:Z294" si="187">V285+X285</f>
        <v>0</v>
      </c>
      <c r="AA285" s="31"/>
      <c r="AB285" s="454">
        <v>-17</v>
      </c>
      <c r="AC285" s="454">
        <v>1</v>
      </c>
      <c r="AD285" s="454">
        <v>8</v>
      </c>
      <c r="AE285" s="454">
        <v>-23</v>
      </c>
      <c r="AF285" s="454">
        <v>-7</v>
      </c>
      <c r="AG285" s="455">
        <v>3</v>
      </c>
    </row>
    <row r="286" spans="2:33" ht="15" customHeight="1" x14ac:dyDescent="0.3">
      <c r="B286" s="372">
        <v>44108</v>
      </c>
      <c r="C286" s="147"/>
      <c r="D286" s="206"/>
      <c r="E286" s="46"/>
      <c r="F286" s="46"/>
      <c r="G286" s="206"/>
      <c r="H286" s="157">
        <v>215</v>
      </c>
      <c r="I286" s="152">
        <v>18</v>
      </c>
      <c r="J286" s="153">
        <v>884</v>
      </c>
      <c r="K286" s="154">
        <v>0.98222222222222222</v>
      </c>
      <c r="L286" s="153">
        <v>34</v>
      </c>
      <c r="M286" s="154">
        <v>0.94444444444444442</v>
      </c>
      <c r="N286" s="155">
        <v>918</v>
      </c>
      <c r="O286" s="84"/>
      <c r="P286" s="84"/>
      <c r="Q286" s="157">
        <v>0</v>
      </c>
      <c r="R286" s="110">
        <f t="shared" si="142"/>
        <v>0</v>
      </c>
      <c r="S286" s="157">
        <v>0</v>
      </c>
      <c r="T286" s="115">
        <f t="shared" si="183"/>
        <v>0</v>
      </c>
      <c r="U286" s="124">
        <f t="shared" si="184"/>
        <v>0</v>
      </c>
      <c r="V286" s="157">
        <v>0</v>
      </c>
      <c r="W286" s="157">
        <f t="shared" si="185"/>
        <v>0</v>
      </c>
      <c r="X286" s="157">
        <v>0</v>
      </c>
      <c r="Y286" s="353">
        <f t="shared" si="186"/>
        <v>0</v>
      </c>
      <c r="Z286" s="144">
        <f t="shared" si="187"/>
        <v>0</v>
      </c>
      <c r="AA286" s="31"/>
      <c r="AB286" s="454">
        <v>-17</v>
      </c>
      <c r="AC286" s="454">
        <v>-6</v>
      </c>
      <c r="AD286" s="454">
        <v>3</v>
      </c>
      <c r="AE286" s="454">
        <v>-30</v>
      </c>
      <c r="AF286" s="454">
        <v>-6</v>
      </c>
      <c r="AG286" s="455">
        <v>4</v>
      </c>
    </row>
    <row r="287" spans="2:33" ht="15" customHeight="1" x14ac:dyDescent="0.3">
      <c r="B287" s="372">
        <v>44109</v>
      </c>
      <c r="C287" s="147"/>
      <c r="D287" s="216"/>
      <c r="E287" s="46"/>
      <c r="F287" s="46"/>
      <c r="G287" s="216"/>
      <c r="H287" s="157">
        <v>186</v>
      </c>
      <c r="I287" s="152">
        <v>23</v>
      </c>
      <c r="J287" s="153">
        <v>894</v>
      </c>
      <c r="K287" s="154">
        <v>0.60242587601078168</v>
      </c>
      <c r="L287" s="153">
        <v>52</v>
      </c>
      <c r="M287" s="154">
        <v>0.51485148514851486</v>
      </c>
      <c r="N287" s="155">
        <v>946</v>
      </c>
      <c r="O287" s="84"/>
      <c r="P287" s="84"/>
      <c r="Q287" s="153">
        <v>0</v>
      </c>
      <c r="R287" s="110">
        <f t="shared" si="142"/>
        <v>0</v>
      </c>
      <c r="S287" s="153">
        <v>0</v>
      </c>
      <c r="T287" s="110">
        <f t="shared" si="183"/>
        <v>0</v>
      </c>
      <c r="U287" s="105">
        <f t="shared" si="184"/>
        <v>0</v>
      </c>
      <c r="V287" s="153">
        <v>0</v>
      </c>
      <c r="W287" s="110">
        <f t="shared" si="185"/>
        <v>0</v>
      </c>
      <c r="X287" s="153">
        <v>0</v>
      </c>
      <c r="Y287" s="153">
        <f t="shared" si="186"/>
        <v>0</v>
      </c>
      <c r="Z287" s="144">
        <f t="shared" si="187"/>
        <v>0</v>
      </c>
      <c r="AA287" s="31"/>
      <c r="AB287" s="454">
        <v>-21</v>
      </c>
      <c r="AC287" s="454">
        <v>-5</v>
      </c>
      <c r="AD287" s="454">
        <v>32</v>
      </c>
      <c r="AE287" s="454">
        <v>-50</v>
      </c>
      <c r="AF287" s="454">
        <v>-73</v>
      </c>
      <c r="AG287" s="455">
        <v>20</v>
      </c>
    </row>
    <row r="288" spans="2:33" ht="15" customHeight="1" x14ac:dyDescent="0.3">
      <c r="B288" s="372">
        <v>44110</v>
      </c>
      <c r="C288" s="147"/>
      <c r="D288" s="216"/>
      <c r="E288" s="46"/>
      <c r="F288" s="46"/>
      <c r="G288" s="216"/>
      <c r="H288" s="157">
        <v>139</v>
      </c>
      <c r="I288" s="152">
        <v>28</v>
      </c>
      <c r="J288" s="153">
        <v>1474</v>
      </c>
      <c r="K288" s="154">
        <v>0.98992612491605103</v>
      </c>
      <c r="L288" s="153">
        <v>111</v>
      </c>
      <c r="M288" s="154">
        <v>1.009090909090909</v>
      </c>
      <c r="N288" s="155">
        <v>1585</v>
      </c>
      <c r="O288" s="84"/>
      <c r="P288" s="84"/>
      <c r="Q288" s="153">
        <v>306</v>
      </c>
      <c r="R288" s="110">
        <f t="shared" si="142"/>
        <v>0.37934613388687077</v>
      </c>
      <c r="S288" s="153">
        <v>78</v>
      </c>
      <c r="T288" s="110">
        <f t="shared" si="183"/>
        <v>0.66036621382161842</v>
      </c>
      <c r="U288" s="105">
        <f t="shared" si="184"/>
        <v>384</v>
      </c>
      <c r="V288" s="153">
        <v>3</v>
      </c>
      <c r="W288" s="110">
        <f t="shared" si="185"/>
        <v>0.80625000000000002</v>
      </c>
      <c r="X288" s="153">
        <v>22</v>
      </c>
      <c r="Y288" s="153">
        <f t="shared" si="186"/>
        <v>1.5332252836304701</v>
      </c>
      <c r="Z288" s="144">
        <f t="shared" si="187"/>
        <v>25</v>
      </c>
      <c r="AA288" s="31"/>
      <c r="AB288" s="454">
        <v>-15</v>
      </c>
      <c r="AC288" s="454">
        <v>4</v>
      </c>
      <c r="AD288" s="454">
        <v>7</v>
      </c>
      <c r="AE288" s="454">
        <v>-24</v>
      </c>
      <c r="AF288" s="454">
        <v>-21</v>
      </c>
      <c r="AG288" s="455">
        <v>6</v>
      </c>
    </row>
    <row r="289" spans="2:33" ht="15" customHeight="1" x14ac:dyDescent="0.3">
      <c r="B289" s="372">
        <v>44111</v>
      </c>
      <c r="C289" s="147"/>
      <c r="D289" s="216"/>
      <c r="E289" s="46">
        <v>115269</v>
      </c>
      <c r="F289" s="46">
        <v>1369171</v>
      </c>
      <c r="G289" s="216"/>
      <c r="H289" s="157">
        <v>142</v>
      </c>
      <c r="I289" s="152">
        <v>21</v>
      </c>
      <c r="J289" s="153">
        <v>1478</v>
      </c>
      <c r="K289" s="154">
        <v>0.99194630872483225</v>
      </c>
      <c r="L289" s="153">
        <v>114</v>
      </c>
      <c r="M289" s="154">
        <v>0.95798319327731096</v>
      </c>
      <c r="N289" s="155">
        <v>1592</v>
      </c>
      <c r="O289" s="84"/>
      <c r="P289" s="84"/>
      <c r="Q289" s="153">
        <v>413</v>
      </c>
      <c r="R289" s="110">
        <f t="shared" si="142"/>
        <v>0.51199331142247595</v>
      </c>
      <c r="S289" s="153">
        <v>50</v>
      </c>
      <c r="T289" s="110">
        <f t="shared" si="183"/>
        <v>0.42331167552667848</v>
      </c>
      <c r="U289" s="105">
        <f t="shared" si="184"/>
        <v>463</v>
      </c>
      <c r="V289" s="153">
        <v>0</v>
      </c>
      <c r="W289" s="110">
        <f t="shared" si="185"/>
        <v>0</v>
      </c>
      <c r="X289" s="153">
        <v>12</v>
      </c>
      <c r="Y289" s="153">
        <f t="shared" si="186"/>
        <v>0.83630470016207448</v>
      </c>
      <c r="Z289" s="144">
        <f t="shared" si="187"/>
        <v>12</v>
      </c>
      <c r="AA289" s="31"/>
      <c r="AB289" s="454">
        <v>-14</v>
      </c>
      <c r="AC289" s="454">
        <v>2</v>
      </c>
      <c r="AD289" s="454">
        <v>23</v>
      </c>
      <c r="AE289" s="454">
        <v>-23</v>
      </c>
      <c r="AF289" s="454">
        <v>-18</v>
      </c>
      <c r="AG289" s="455">
        <v>6</v>
      </c>
    </row>
    <row r="290" spans="2:33" ht="15" customHeight="1" x14ac:dyDescent="0.3">
      <c r="B290" s="372">
        <v>44112</v>
      </c>
      <c r="C290" s="147"/>
      <c r="D290" s="216"/>
      <c r="E290" s="46"/>
      <c r="F290" s="46"/>
      <c r="G290" s="216"/>
      <c r="H290" s="157">
        <v>161</v>
      </c>
      <c r="I290" s="152">
        <v>32</v>
      </c>
      <c r="J290" s="153">
        <v>1478</v>
      </c>
      <c r="K290" s="154">
        <v>0.99261249160510412</v>
      </c>
      <c r="L290" s="153">
        <v>94</v>
      </c>
      <c r="M290" s="154">
        <v>0.90384615384615385</v>
      </c>
      <c r="N290" s="155">
        <v>1572</v>
      </c>
      <c r="O290" s="84"/>
      <c r="P290" s="84"/>
      <c r="Q290" s="153">
        <v>462</v>
      </c>
      <c r="R290" s="110">
        <f t="shared" si="142"/>
        <v>0.5727382805742951</v>
      </c>
      <c r="S290" s="153">
        <v>48</v>
      </c>
      <c r="T290" s="110">
        <f t="shared" si="183"/>
        <v>0.40637920850561132</v>
      </c>
      <c r="U290" s="105">
        <f t="shared" si="184"/>
        <v>510</v>
      </c>
      <c r="V290" s="153">
        <v>4</v>
      </c>
      <c r="W290" s="110">
        <f t="shared" si="185"/>
        <v>1.075</v>
      </c>
      <c r="X290" s="153">
        <v>7</v>
      </c>
      <c r="Y290" s="153">
        <f t="shared" si="186"/>
        <v>0.4878444084278768</v>
      </c>
      <c r="Z290" s="144">
        <f t="shared" si="187"/>
        <v>11</v>
      </c>
      <c r="AA290" s="31"/>
      <c r="AB290" s="454">
        <v>-12</v>
      </c>
      <c r="AC290" s="454">
        <v>5</v>
      </c>
      <c r="AD290" s="454">
        <v>23</v>
      </c>
      <c r="AE290" s="454">
        <v>-25</v>
      </c>
      <c r="AF290" s="454">
        <v>-19</v>
      </c>
      <c r="AG290" s="455">
        <v>6</v>
      </c>
    </row>
    <row r="291" spans="2:33" ht="15" customHeight="1" x14ac:dyDescent="0.3">
      <c r="B291" s="372">
        <v>44113</v>
      </c>
      <c r="C291" s="147"/>
      <c r="D291" s="216"/>
      <c r="E291" s="46"/>
      <c r="F291" s="46"/>
      <c r="G291" s="216"/>
      <c r="H291" s="157">
        <v>206</v>
      </c>
      <c r="I291" s="152">
        <v>28</v>
      </c>
      <c r="J291" s="153">
        <v>1482</v>
      </c>
      <c r="K291" s="154">
        <v>0.99263228399196246</v>
      </c>
      <c r="L291" s="153">
        <v>107</v>
      </c>
      <c r="M291" s="154">
        <v>0.963963963963964</v>
      </c>
      <c r="N291" s="155">
        <v>1589</v>
      </c>
      <c r="O291" s="84"/>
      <c r="P291" s="84"/>
      <c r="Q291" s="153">
        <v>288</v>
      </c>
      <c r="R291" s="110">
        <f t="shared" si="142"/>
        <v>0.35703165542293724</v>
      </c>
      <c r="S291" s="153">
        <v>48</v>
      </c>
      <c r="T291" s="110">
        <f t="shared" si="183"/>
        <v>0.40637920850561132</v>
      </c>
      <c r="U291" s="105">
        <f t="shared" si="184"/>
        <v>336</v>
      </c>
      <c r="V291" s="153">
        <v>0</v>
      </c>
      <c r="W291" s="110">
        <f t="shared" si="185"/>
        <v>0</v>
      </c>
      <c r="X291" s="153">
        <v>11</v>
      </c>
      <c r="Y291" s="153">
        <f t="shared" si="186"/>
        <v>0.76661264181523503</v>
      </c>
      <c r="Z291" s="144">
        <f t="shared" si="187"/>
        <v>11</v>
      </c>
      <c r="AA291" s="31"/>
      <c r="AB291" s="454">
        <v>-18</v>
      </c>
      <c r="AC291" s="454">
        <v>1</v>
      </c>
      <c r="AD291" s="454">
        <v>15</v>
      </c>
      <c r="AE291" s="454">
        <v>-25</v>
      </c>
      <c r="AF291" s="454">
        <v>-18</v>
      </c>
      <c r="AG291" s="455">
        <v>6</v>
      </c>
    </row>
    <row r="292" spans="2:33" ht="15" customHeight="1" x14ac:dyDescent="0.3">
      <c r="B292" s="372">
        <v>44114</v>
      </c>
      <c r="C292" s="147"/>
      <c r="D292" s="216"/>
      <c r="E292" s="46"/>
      <c r="F292" s="46"/>
      <c r="G292" s="216"/>
      <c r="H292" s="157">
        <v>182</v>
      </c>
      <c r="I292" s="152">
        <v>27</v>
      </c>
      <c r="J292" s="153">
        <v>912</v>
      </c>
      <c r="K292" s="154">
        <v>0.99454743729552886</v>
      </c>
      <c r="L292" s="153">
        <v>64</v>
      </c>
      <c r="M292" s="154">
        <v>1.1851851851851851</v>
      </c>
      <c r="N292" s="155">
        <v>976</v>
      </c>
      <c r="O292" s="84"/>
      <c r="P292" s="84"/>
      <c r="Q292" s="157">
        <v>0</v>
      </c>
      <c r="R292" s="110">
        <f t="shared" ref="R292:R355" si="188">Q292/Q$68</f>
        <v>0</v>
      </c>
      <c r="S292" s="157">
        <v>0</v>
      </c>
      <c r="T292" s="115">
        <f t="shared" si="183"/>
        <v>0</v>
      </c>
      <c r="U292" s="124">
        <f t="shared" si="184"/>
        <v>0</v>
      </c>
      <c r="V292" s="157">
        <v>0</v>
      </c>
      <c r="W292" s="157">
        <f t="shared" si="185"/>
        <v>0</v>
      </c>
      <c r="X292" s="157">
        <v>0</v>
      </c>
      <c r="Y292" s="353">
        <f t="shared" si="186"/>
        <v>0</v>
      </c>
      <c r="Z292" s="144">
        <f t="shared" si="187"/>
        <v>0</v>
      </c>
      <c r="AA292" s="31"/>
      <c r="AB292" s="454">
        <v>-19</v>
      </c>
      <c r="AC292" s="454">
        <v>-4</v>
      </c>
      <c r="AD292" s="454">
        <v>23</v>
      </c>
      <c r="AE292" s="454">
        <v>-24</v>
      </c>
      <c r="AF292" s="454">
        <v>-4</v>
      </c>
      <c r="AG292" s="455">
        <v>5</v>
      </c>
    </row>
    <row r="293" spans="2:33" ht="15" customHeight="1" x14ac:dyDescent="0.3">
      <c r="B293" s="372">
        <v>44115</v>
      </c>
      <c r="C293" s="147"/>
      <c r="D293" s="216"/>
      <c r="E293" s="46"/>
      <c r="F293" s="46"/>
      <c r="G293" s="216"/>
      <c r="H293" s="157">
        <v>209</v>
      </c>
      <c r="I293" s="152">
        <v>22</v>
      </c>
      <c r="J293" s="153">
        <v>888</v>
      </c>
      <c r="K293" s="154">
        <v>0.98666666666666669</v>
      </c>
      <c r="L293" s="153">
        <v>43</v>
      </c>
      <c r="M293" s="154">
        <v>1.1944444444444444</v>
      </c>
      <c r="N293" s="155">
        <v>931</v>
      </c>
      <c r="O293" s="84"/>
      <c r="P293" s="84"/>
      <c r="Q293" s="157">
        <v>0</v>
      </c>
      <c r="R293" s="110">
        <f t="shared" si="188"/>
        <v>0</v>
      </c>
      <c r="S293" s="157">
        <v>0</v>
      </c>
      <c r="T293" s="115">
        <f t="shared" si="183"/>
        <v>0</v>
      </c>
      <c r="U293" s="124">
        <f t="shared" si="184"/>
        <v>0</v>
      </c>
      <c r="V293" s="157">
        <v>0</v>
      </c>
      <c r="W293" s="157">
        <f t="shared" si="185"/>
        <v>0</v>
      </c>
      <c r="X293" s="157">
        <v>0</v>
      </c>
      <c r="Y293" s="353">
        <f t="shared" si="186"/>
        <v>0</v>
      </c>
      <c r="Z293" s="144">
        <f t="shared" si="187"/>
        <v>0</v>
      </c>
      <c r="AA293" s="31"/>
      <c r="AB293" s="454">
        <v>-21</v>
      </c>
      <c r="AC293" s="454">
        <v>-7</v>
      </c>
      <c r="AD293" s="454">
        <v>15</v>
      </c>
      <c r="AE293" s="454">
        <v>-28</v>
      </c>
      <c r="AF293" s="454">
        <v>-2</v>
      </c>
      <c r="AG293" s="455">
        <v>5</v>
      </c>
    </row>
    <row r="294" spans="2:33" ht="15" customHeight="1" x14ac:dyDescent="0.3">
      <c r="B294" s="372">
        <v>44116</v>
      </c>
      <c r="C294" s="147"/>
      <c r="D294" s="206"/>
      <c r="E294" s="46"/>
      <c r="F294" s="46"/>
      <c r="G294" s="206"/>
      <c r="H294" s="157">
        <v>164</v>
      </c>
      <c r="I294" s="152">
        <v>26</v>
      </c>
      <c r="J294" s="153">
        <v>1469</v>
      </c>
      <c r="K294" s="154">
        <v>0.98989218328840967</v>
      </c>
      <c r="L294" s="153">
        <v>98</v>
      </c>
      <c r="M294" s="154">
        <v>0.97029702970297027</v>
      </c>
      <c r="N294" s="155">
        <v>1567</v>
      </c>
      <c r="O294" s="84"/>
      <c r="P294" s="84"/>
      <c r="Q294" s="153">
        <v>405</v>
      </c>
      <c r="R294" s="110">
        <f t="shared" si="188"/>
        <v>0.50207576543850552</v>
      </c>
      <c r="S294" s="153">
        <v>64</v>
      </c>
      <c r="T294" s="110">
        <f t="shared" si="183"/>
        <v>0.54183894467414839</v>
      </c>
      <c r="U294" s="105">
        <f t="shared" si="184"/>
        <v>469</v>
      </c>
      <c r="V294" s="153">
        <v>0</v>
      </c>
      <c r="W294" s="110">
        <f t="shared" si="185"/>
        <v>0</v>
      </c>
      <c r="X294" s="153">
        <v>5</v>
      </c>
      <c r="Y294" s="153">
        <f t="shared" si="186"/>
        <v>0.34846029173419774</v>
      </c>
      <c r="Z294" s="144">
        <f t="shared" si="187"/>
        <v>5</v>
      </c>
      <c r="AA294" s="31"/>
      <c r="AB294" s="454">
        <v>-15</v>
      </c>
      <c r="AC294" s="454">
        <v>2</v>
      </c>
      <c r="AD294" s="454">
        <v>19</v>
      </c>
      <c r="AE294" s="454">
        <v>-28</v>
      </c>
      <c r="AF294" s="454">
        <v>-18</v>
      </c>
      <c r="AG294" s="455">
        <v>7</v>
      </c>
    </row>
    <row r="295" spans="2:33" ht="15" customHeight="1" x14ac:dyDescent="0.3">
      <c r="B295" s="372">
        <v>44117</v>
      </c>
      <c r="C295" s="147"/>
      <c r="D295" s="197"/>
      <c r="E295" s="46"/>
      <c r="F295" s="46"/>
      <c r="G295" s="197"/>
      <c r="H295" s="157">
        <v>120</v>
      </c>
      <c r="I295" s="152">
        <v>25</v>
      </c>
      <c r="J295" s="153">
        <v>1478</v>
      </c>
      <c r="K295" s="154">
        <v>0.99261249160510412</v>
      </c>
      <c r="L295" s="153">
        <v>126</v>
      </c>
      <c r="M295" s="154">
        <v>1.1454545454545455</v>
      </c>
      <c r="N295" s="155">
        <v>1604</v>
      </c>
      <c r="O295" s="84"/>
      <c r="P295" s="84"/>
      <c r="Q295" s="153">
        <v>412</v>
      </c>
      <c r="R295" s="110">
        <f t="shared" si="188"/>
        <v>0.51075361817447962</v>
      </c>
      <c r="S295" s="153">
        <v>102</v>
      </c>
      <c r="T295" s="110">
        <f t="shared" ref="T295:T301" si="189">S295/$S$68</f>
        <v>0.86355581807442405</v>
      </c>
      <c r="U295" s="105">
        <f t="shared" ref="U295:U301" si="190">Q295+S295</f>
        <v>514</v>
      </c>
      <c r="V295" s="153">
        <v>0</v>
      </c>
      <c r="W295" s="110">
        <f t="shared" ref="W295:W301" si="191">V295/$V$68</f>
        <v>0</v>
      </c>
      <c r="X295" s="153">
        <v>6</v>
      </c>
      <c r="Y295" s="153">
        <f t="shared" ref="Y295:Y301" si="192">X295/$X$68</f>
        <v>0.41815235008103724</v>
      </c>
      <c r="Z295" s="144">
        <f t="shared" ref="Z295:Z301" si="193">V295+X295</f>
        <v>6</v>
      </c>
      <c r="AA295" s="31"/>
      <c r="AB295" s="454">
        <v>-17</v>
      </c>
      <c r="AC295" s="454">
        <v>1</v>
      </c>
      <c r="AD295" s="454">
        <v>4</v>
      </c>
      <c r="AE295" s="454">
        <v>-27</v>
      </c>
      <c r="AF295" s="454">
        <v>-17</v>
      </c>
      <c r="AG295" s="455">
        <v>7</v>
      </c>
    </row>
    <row r="296" spans="2:33" ht="15" customHeight="1" x14ac:dyDescent="0.3">
      <c r="B296" s="372">
        <v>44118</v>
      </c>
      <c r="C296" s="147"/>
      <c r="D296" s="218"/>
      <c r="E296" s="46">
        <v>115271</v>
      </c>
      <c r="F296" s="46">
        <v>1369239</v>
      </c>
      <c r="G296" s="218"/>
      <c r="H296" s="157">
        <v>121</v>
      </c>
      <c r="I296" s="152">
        <v>23</v>
      </c>
      <c r="J296" s="153">
        <v>1477</v>
      </c>
      <c r="K296" s="154">
        <v>0.99127516778523495</v>
      </c>
      <c r="L296" s="153">
        <v>137</v>
      </c>
      <c r="M296" s="154">
        <v>1.1512605042016806</v>
      </c>
      <c r="N296" s="155">
        <v>1614</v>
      </c>
      <c r="O296" s="84"/>
      <c r="P296" s="84"/>
      <c r="Q296" s="153">
        <v>508</v>
      </c>
      <c r="R296" s="110">
        <f t="shared" si="188"/>
        <v>0.62976416998212537</v>
      </c>
      <c r="S296" s="153">
        <v>72</v>
      </c>
      <c r="T296" s="110">
        <f t="shared" si="189"/>
        <v>0.60956881275841701</v>
      </c>
      <c r="U296" s="105">
        <f t="shared" si="190"/>
        <v>580</v>
      </c>
      <c r="V296" s="153">
        <v>7</v>
      </c>
      <c r="W296" s="110">
        <f t="shared" si="191"/>
        <v>1.8812500000000001</v>
      </c>
      <c r="X296" s="153">
        <v>9</v>
      </c>
      <c r="Y296" s="153">
        <f t="shared" si="192"/>
        <v>0.62722852512155591</v>
      </c>
      <c r="Z296" s="144">
        <f t="shared" si="193"/>
        <v>16</v>
      </c>
      <c r="AA296" s="31"/>
      <c r="AB296" s="454">
        <v>-17</v>
      </c>
      <c r="AC296" s="454">
        <v>1</v>
      </c>
      <c r="AD296" s="454">
        <v>7</v>
      </c>
      <c r="AE296" s="454">
        <v>-25</v>
      </c>
      <c r="AF296" s="454">
        <v>-16</v>
      </c>
      <c r="AG296" s="455">
        <v>7</v>
      </c>
    </row>
    <row r="297" spans="2:33" ht="15" customHeight="1" x14ac:dyDescent="0.3">
      <c r="B297" s="372">
        <v>44119</v>
      </c>
      <c r="C297" s="218"/>
      <c r="D297" s="218"/>
      <c r="E297" s="46"/>
      <c r="F297" s="46"/>
      <c r="G297" s="218"/>
      <c r="H297" s="157">
        <v>153</v>
      </c>
      <c r="I297" s="152">
        <v>37</v>
      </c>
      <c r="J297" s="153">
        <v>1476</v>
      </c>
      <c r="K297" s="154">
        <v>0.99126930826057758</v>
      </c>
      <c r="L297" s="153">
        <v>107</v>
      </c>
      <c r="M297" s="154">
        <v>1.0288461538461537</v>
      </c>
      <c r="N297" s="155">
        <v>1583</v>
      </c>
      <c r="O297" s="84"/>
      <c r="P297" s="84"/>
      <c r="Q297" s="153">
        <v>360</v>
      </c>
      <c r="R297" s="110">
        <f t="shared" si="188"/>
        <v>0.44628956927867153</v>
      </c>
      <c r="S297" s="153">
        <v>80</v>
      </c>
      <c r="T297" s="110">
        <f t="shared" si="189"/>
        <v>0.67729868084268552</v>
      </c>
      <c r="U297" s="105">
        <f t="shared" si="190"/>
        <v>440</v>
      </c>
      <c r="V297" s="153">
        <v>0</v>
      </c>
      <c r="W297" s="110">
        <f t="shared" si="191"/>
        <v>0</v>
      </c>
      <c r="X297" s="153">
        <v>18</v>
      </c>
      <c r="Y297" s="153">
        <f t="shared" si="192"/>
        <v>1.2544570502431118</v>
      </c>
      <c r="Z297" s="144">
        <f t="shared" si="193"/>
        <v>18</v>
      </c>
      <c r="AA297" s="31"/>
      <c r="AB297" s="454">
        <v>-16</v>
      </c>
      <c r="AC297" s="454">
        <v>3</v>
      </c>
      <c r="AD297" s="454">
        <v>9</v>
      </c>
      <c r="AE297" s="454">
        <v>-26</v>
      </c>
      <c r="AF297" s="454">
        <v>-16</v>
      </c>
      <c r="AG297" s="455">
        <v>7</v>
      </c>
    </row>
    <row r="298" spans="2:33" ht="15" customHeight="1" x14ac:dyDescent="0.3">
      <c r="B298" s="372">
        <v>44120</v>
      </c>
      <c r="C298" s="218"/>
      <c r="D298" s="218"/>
      <c r="E298" s="46"/>
      <c r="F298" s="46"/>
      <c r="G298" s="218"/>
      <c r="H298" s="157">
        <v>187</v>
      </c>
      <c r="I298" s="152">
        <v>21</v>
      </c>
      <c r="J298" s="153">
        <v>1482</v>
      </c>
      <c r="K298" s="154">
        <v>0.99263228399196246</v>
      </c>
      <c r="L298" s="153">
        <v>117</v>
      </c>
      <c r="M298" s="154">
        <v>1.0540540540540539</v>
      </c>
      <c r="N298" s="155">
        <v>1599</v>
      </c>
      <c r="O298" s="84"/>
      <c r="P298" s="84"/>
      <c r="Q298" s="153">
        <v>318</v>
      </c>
      <c r="R298" s="110">
        <f t="shared" si="188"/>
        <v>0.39422245286282653</v>
      </c>
      <c r="S298" s="153">
        <v>103</v>
      </c>
      <c r="T298" s="110">
        <f t="shared" si="189"/>
        <v>0.8720220515849576</v>
      </c>
      <c r="U298" s="105">
        <f t="shared" si="190"/>
        <v>421</v>
      </c>
      <c r="V298" s="153">
        <v>2</v>
      </c>
      <c r="W298" s="110">
        <f t="shared" si="191"/>
        <v>0.53749999999999998</v>
      </c>
      <c r="X298" s="153">
        <v>34</v>
      </c>
      <c r="Y298" s="153">
        <f t="shared" si="192"/>
        <v>2.3695299837925443</v>
      </c>
      <c r="Z298" s="144">
        <f t="shared" si="193"/>
        <v>36</v>
      </c>
      <c r="AA298" s="31"/>
      <c r="AB298" s="454">
        <v>-20</v>
      </c>
      <c r="AC298" s="454">
        <v>4</v>
      </c>
      <c r="AD298" s="454">
        <v>4</v>
      </c>
      <c r="AE298" s="454">
        <v>-26</v>
      </c>
      <c r="AF298" s="454">
        <v>-15</v>
      </c>
      <c r="AG298" s="455">
        <v>7</v>
      </c>
    </row>
    <row r="299" spans="2:33" ht="15" customHeight="1" x14ac:dyDescent="0.3">
      <c r="B299" s="372">
        <v>44121</v>
      </c>
      <c r="C299" s="218"/>
      <c r="D299" s="218"/>
      <c r="E299" s="46"/>
      <c r="F299" s="46"/>
      <c r="G299" s="218"/>
      <c r="H299" s="157">
        <v>176</v>
      </c>
      <c r="I299" s="152">
        <v>27</v>
      </c>
      <c r="J299" s="153">
        <v>910</v>
      </c>
      <c r="K299" s="154">
        <v>0.99236641221374045</v>
      </c>
      <c r="L299" s="153">
        <v>71</v>
      </c>
      <c r="M299" s="154">
        <v>1.3148148148148149</v>
      </c>
      <c r="N299" s="155">
        <v>981</v>
      </c>
      <c r="O299" s="84"/>
      <c r="P299" s="84"/>
      <c r="Q299" s="157">
        <v>0</v>
      </c>
      <c r="R299" s="110">
        <f t="shared" si="188"/>
        <v>0</v>
      </c>
      <c r="S299" s="157">
        <v>0</v>
      </c>
      <c r="T299" s="115">
        <f t="shared" si="189"/>
        <v>0</v>
      </c>
      <c r="U299" s="124">
        <f t="shared" si="190"/>
        <v>0</v>
      </c>
      <c r="V299" s="157">
        <v>0</v>
      </c>
      <c r="W299" s="157">
        <f t="shared" si="191"/>
        <v>0</v>
      </c>
      <c r="X299" s="157">
        <v>0</v>
      </c>
      <c r="Y299" s="353">
        <f t="shared" si="192"/>
        <v>0</v>
      </c>
      <c r="Z299" s="144">
        <f t="shared" si="193"/>
        <v>0</v>
      </c>
      <c r="AA299" s="31"/>
      <c r="AB299" s="454">
        <v>-24</v>
      </c>
      <c r="AC299" s="454">
        <v>-3</v>
      </c>
      <c r="AD299" s="454">
        <v>-3</v>
      </c>
      <c r="AE299" s="454">
        <v>-28</v>
      </c>
      <c r="AF299" s="454">
        <v>-5</v>
      </c>
      <c r="AG299" s="455">
        <v>7</v>
      </c>
    </row>
    <row r="300" spans="2:33" ht="15" customHeight="1" x14ac:dyDescent="0.3">
      <c r="B300" s="372">
        <v>44122</v>
      </c>
      <c r="C300" s="218"/>
      <c r="D300" s="218"/>
      <c r="E300" s="46"/>
      <c r="F300" s="46"/>
      <c r="G300" s="218"/>
      <c r="H300" s="157">
        <v>193</v>
      </c>
      <c r="I300" s="152">
        <v>16</v>
      </c>
      <c r="J300" s="153">
        <v>889</v>
      </c>
      <c r="K300" s="154">
        <v>0.98777777777777775</v>
      </c>
      <c r="L300" s="153">
        <v>41</v>
      </c>
      <c r="M300" s="154">
        <v>1.1388888888888888</v>
      </c>
      <c r="N300" s="155">
        <v>930</v>
      </c>
      <c r="O300" s="84"/>
      <c r="P300" s="84"/>
      <c r="Q300" s="157">
        <v>0</v>
      </c>
      <c r="R300" s="110">
        <f t="shared" si="188"/>
        <v>0</v>
      </c>
      <c r="S300" s="157">
        <v>0</v>
      </c>
      <c r="T300" s="115">
        <f t="shared" si="189"/>
        <v>0</v>
      </c>
      <c r="U300" s="124">
        <f t="shared" si="190"/>
        <v>0</v>
      </c>
      <c r="V300" s="157">
        <v>0</v>
      </c>
      <c r="W300" s="157">
        <f t="shared" si="191"/>
        <v>0</v>
      </c>
      <c r="X300" s="157">
        <v>0</v>
      </c>
      <c r="Y300" s="353">
        <f t="shared" si="192"/>
        <v>0</v>
      </c>
      <c r="Z300" s="144">
        <f t="shared" si="193"/>
        <v>0</v>
      </c>
      <c r="AA300" s="31"/>
      <c r="AB300" s="454">
        <v>-27</v>
      </c>
      <c r="AC300" s="454">
        <v>-10</v>
      </c>
      <c r="AD300" s="454">
        <v>-5</v>
      </c>
      <c r="AE300" s="454">
        <v>-33</v>
      </c>
      <c r="AF300" s="454">
        <v>-4</v>
      </c>
      <c r="AG300" s="455">
        <v>6</v>
      </c>
    </row>
    <row r="301" spans="2:33" ht="15" customHeight="1" x14ac:dyDescent="0.3">
      <c r="B301" s="372">
        <v>44123</v>
      </c>
      <c r="C301" s="218"/>
      <c r="D301" s="218"/>
      <c r="E301" s="46"/>
      <c r="F301" s="46"/>
      <c r="G301" s="218"/>
      <c r="H301" s="157">
        <v>158</v>
      </c>
      <c r="I301" s="152">
        <v>16</v>
      </c>
      <c r="J301" s="153">
        <v>1471</v>
      </c>
      <c r="K301" s="154">
        <v>0.99123989218328845</v>
      </c>
      <c r="L301" s="153">
        <v>109</v>
      </c>
      <c r="M301" s="154">
        <v>1.0792079207920793</v>
      </c>
      <c r="N301" s="155">
        <v>1580</v>
      </c>
      <c r="O301" s="84"/>
      <c r="P301" s="84"/>
      <c r="Q301" s="153">
        <v>555</v>
      </c>
      <c r="R301" s="110">
        <f t="shared" si="188"/>
        <v>0.68802975263795196</v>
      </c>
      <c r="S301" s="153">
        <v>99</v>
      </c>
      <c r="T301" s="110">
        <f t="shared" si="189"/>
        <v>0.8381571175428234</v>
      </c>
      <c r="U301" s="105">
        <f t="shared" si="190"/>
        <v>654</v>
      </c>
      <c r="V301" s="153">
        <v>1</v>
      </c>
      <c r="W301" s="110">
        <f t="shared" si="191"/>
        <v>0.26874999999999999</v>
      </c>
      <c r="X301" s="153">
        <v>29</v>
      </c>
      <c r="Y301" s="153">
        <f t="shared" si="192"/>
        <v>2.0210696920583469</v>
      </c>
      <c r="Z301" s="144">
        <f t="shared" si="193"/>
        <v>30</v>
      </c>
      <c r="AA301" s="31"/>
      <c r="AB301" s="454">
        <v>-28</v>
      </c>
      <c r="AC301" s="454">
        <v>-5</v>
      </c>
      <c r="AD301" s="454">
        <v>-26</v>
      </c>
      <c r="AE301" s="454">
        <v>-35</v>
      </c>
      <c r="AF301" s="454">
        <v>-17</v>
      </c>
      <c r="AG301" s="455">
        <v>10</v>
      </c>
    </row>
    <row r="302" spans="2:33" ht="15" customHeight="1" x14ac:dyDescent="0.3">
      <c r="B302" s="372">
        <v>44124</v>
      </c>
      <c r="C302" s="218"/>
      <c r="D302" s="218"/>
      <c r="E302" s="46"/>
      <c r="F302" s="46"/>
      <c r="G302" s="218"/>
      <c r="H302" s="157">
        <v>123</v>
      </c>
      <c r="I302" s="152">
        <v>22</v>
      </c>
      <c r="J302" s="153">
        <v>1478</v>
      </c>
      <c r="K302" s="154">
        <v>0.99261249160510412</v>
      </c>
      <c r="L302" s="153">
        <v>117</v>
      </c>
      <c r="M302" s="154">
        <v>1.0636363636363637</v>
      </c>
      <c r="N302" s="155">
        <v>1595</v>
      </c>
      <c r="O302" s="84"/>
      <c r="P302" s="84"/>
      <c r="Q302" s="153">
        <v>514</v>
      </c>
      <c r="R302" s="110">
        <f t="shared" si="188"/>
        <v>0.63720232947010325</v>
      </c>
      <c r="S302" s="153">
        <v>93</v>
      </c>
      <c r="T302" s="110">
        <f t="shared" ref="T302:T308" si="194">S302/$S$68</f>
        <v>0.787359716479622</v>
      </c>
      <c r="U302" s="105">
        <f t="shared" ref="U302:U308" si="195">Q302+S302</f>
        <v>607</v>
      </c>
      <c r="V302" s="153">
        <v>5</v>
      </c>
      <c r="W302" s="110">
        <f t="shared" ref="W302:W308" si="196">V302/$V$68</f>
        <v>1.34375</v>
      </c>
      <c r="X302" s="153">
        <v>24</v>
      </c>
      <c r="Y302" s="153">
        <f t="shared" ref="Y302:Y308" si="197">X302/$X$68</f>
        <v>1.672609400324149</v>
      </c>
      <c r="Z302" s="144">
        <f t="shared" ref="Z302:Z308" si="198">V302+X302</f>
        <v>29</v>
      </c>
      <c r="AA302" s="31"/>
      <c r="AB302" s="454">
        <v>-28</v>
      </c>
      <c r="AC302" s="454">
        <v>-6</v>
      </c>
      <c r="AD302" s="454">
        <v>-37</v>
      </c>
      <c r="AE302" s="454">
        <v>-36</v>
      </c>
      <c r="AF302" s="454">
        <v>-18</v>
      </c>
      <c r="AG302" s="455">
        <v>11</v>
      </c>
    </row>
    <row r="303" spans="2:33" ht="15" customHeight="1" x14ac:dyDescent="0.3">
      <c r="B303" s="372">
        <v>44125</v>
      </c>
      <c r="C303" s="219"/>
      <c r="D303" s="219"/>
      <c r="E303" s="46"/>
      <c r="F303" s="46"/>
      <c r="G303" s="219"/>
      <c r="H303" s="157">
        <v>125</v>
      </c>
      <c r="I303" s="152">
        <v>25</v>
      </c>
      <c r="J303" s="153">
        <v>1475</v>
      </c>
      <c r="K303" s="154">
        <v>0.98993288590604023</v>
      </c>
      <c r="L303" s="153">
        <v>121</v>
      </c>
      <c r="M303" s="154">
        <v>1.0168067226890756</v>
      </c>
      <c r="N303" s="155">
        <v>1596</v>
      </c>
      <c r="O303" s="84"/>
      <c r="P303" s="84"/>
      <c r="Q303" s="153">
        <v>607</v>
      </c>
      <c r="R303" s="110">
        <f t="shared" si="188"/>
        <v>0.75249380153376</v>
      </c>
      <c r="S303" s="153">
        <v>88</v>
      </c>
      <c r="T303" s="110">
        <f t="shared" si="194"/>
        <v>0.74502854892695414</v>
      </c>
      <c r="U303" s="105">
        <f t="shared" si="195"/>
        <v>695</v>
      </c>
      <c r="V303" s="153">
        <v>2</v>
      </c>
      <c r="W303" s="110">
        <f t="shared" si="196"/>
        <v>0.53749999999999998</v>
      </c>
      <c r="X303" s="153">
        <v>18</v>
      </c>
      <c r="Y303" s="153">
        <f t="shared" si="197"/>
        <v>1.2544570502431118</v>
      </c>
      <c r="Z303" s="144">
        <f t="shared" si="198"/>
        <v>20</v>
      </c>
      <c r="AA303" s="31"/>
      <c r="AB303" s="454">
        <v>-19</v>
      </c>
      <c r="AC303" s="454">
        <v>3</v>
      </c>
      <c r="AD303" s="454">
        <v>-10</v>
      </c>
      <c r="AE303" s="454">
        <v>-29</v>
      </c>
      <c r="AF303" s="454">
        <v>-15</v>
      </c>
      <c r="AG303" s="455">
        <v>9</v>
      </c>
    </row>
    <row r="304" spans="2:33" ht="15" customHeight="1" x14ac:dyDescent="0.3">
      <c r="B304" s="372">
        <v>44126</v>
      </c>
      <c r="C304" s="219"/>
      <c r="D304" s="219"/>
      <c r="E304" s="46"/>
      <c r="F304" s="46"/>
      <c r="G304" s="219"/>
      <c r="H304" s="157">
        <v>138</v>
      </c>
      <c r="I304" s="152">
        <v>21</v>
      </c>
      <c r="J304" s="153">
        <v>1478</v>
      </c>
      <c r="K304" s="154">
        <v>0.99261249160510412</v>
      </c>
      <c r="L304" s="153">
        <v>107</v>
      </c>
      <c r="M304" s="154">
        <v>1.0288461538461537</v>
      </c>
      <c r="N304" s="155">
        <v>1585</v>
      </c>
      <c r="O304" s="84"/>
      <c r="P304" s="84"/>
      <c r="Q304" s="153">
        <v>780</v>
      </c>
      <c r="R304" s="110">
        <f t="shared" si="188"/>
        <v>0.96696073343712163</v>
      </c>
      <c r="S304" s="153">
        <v>171</v>
      </c>
      <c r="T304" s="110">
        <f t="shared" si="194"/>
        <v>1.4477259303012404</v>
      </c>
      <c r="U304" s="105">
        <f t="shared" si="195"/>
        <v>951</v>
      </c>
      <c r="V304" s="153">
        <v>5</v>
      </c>
      <c r="W304" s="110">
        <f t="shared" si="196"/>
        <v>1.34375</v>
      </c>
      <c r="X304" s="153">
        <v>13</v>
      </c>
      <c r="Y304" s="153">
        <f t="shared" si="197"/>
        <v>0.90599675850891404</v>
      </c>
      <c r="Z304" s="144">
        <f t="shared" si="198"/>
        <v>18</v>
      </c>
      <c r="AA304" s="31"/>
      <c r="AB304" s="454">
        <v>-17</v>
      </c>
      <c r="AC304" s="454">
        <v>2</v>
      </c>
      <c r="AD304" s="454">
        <v>0</v>
      </c>
      <c r="AE304" s="454">
        <v>-29</v>
      </c>
      <c r="AF304" s="454">
        <v>-15</v>
      </c>
      <c r="AG304" s="455">
        <v>8</v>
      </c>
    </row>
    <row r="305" spans="2:33" ht="15" customHeight="1" x14ac:dyDescent="0.3">
      <c r="B305" s="372">
        <v>44127</v>
      </c>
      <c r="C305" s="219"/>
      <c r="D305" s="219"/>
      <c r="E305" s="46"/>
      <c r="F305" s="46"/>
      <c r="G305" s="219"/>
      <c r="H305" s="157">
        <v>178</v>
      </c>
      <c r="I305" s="152">
        <v>28</v>
      </c>
      <c r="J305" s="153">
        <v>1480</v>
      </c>
      <c r="K305" s="154">
        <v>0.99129269926322838</v>
      </c>
      <c r="L305" s="153">
        <v>112</v>
      </c>
      <c r="M305" s="154">
        <v>1.0090090090090089</v>
      </c>
      <c r="N305" s="155">
        <v>1592</v>
      </c>
      <c r="O305" s="84"/>
      <c r="P305" s="84"/>
      <c r="Q305" s="153">
        <v>514</v>
      </c>
      <c r="R305" s="110">
        <f t="shared" si="188"/>
        <v>0.63720232947010325</v>
      </c>
      <c r="S305" s="153">
        <v>111</v>
      </c>
      <c r="T305" s="110">
        <f t="shared" si="194"/>
        <v>0.93975191966922622</v>
      </c>
      <c r="U305" s="105">
        <f t="shared" si="195"/>
        <v>625</v>
      </c>
      <c r="V305" s="153">
        <v>0</v>
      </c>
      <c r="W305" s="110">
        <f t="shared" si="196"/>
        <v>0</v>
      </c>
      <c r="X305" s="153">
        <v>2</v>
      </c>
      <c r="Y305" s="153">
        <f t="shared" si="197"/>
        <v>0.13938411669367909</v>
      </c>
      <c r="Z305" s="144">
        <f t="shared" si="198"/>
        <v>2</v>
      </c>
      <c r="AA305" s="31"/>
      <c r="AB305" s="454">
        <v>-21</v>
      </c>
      <c r="AC305" s="454">
        <v>5</v>
      </c>
      <c r="AD305" s="454">
        <v>-2</v>
      </c>
      <c r="AE305" s="454">
        <v>-27</v>
      </c>
      <c r="AF305" s="454">
        <v>-15</v>
      </c>
      <c r="AG305" s="455">
        <v>8</v>
      </c>
    </row>
    <row r="306" spans="2:33" ht="15" customHeight="1" x14ac:dyDescent="0.3">
      <c r="B306" s="372">
        <v>44128</v>
      </c>
      <c r="C306" s="219"/>
      <c r="D306" s="219"/>
      <c r="E306" s="46"/>
      <c r="F306" s="46"/>
      <c r="G306" s="219"/>
      <c r="H306" s="157">
        <v>167</v>
      </c>
      <c r="I306" s="152">
        <v>26</v>
      </c>
      <c r="J306" s="153">
        <v>909</v>
      </c>
      <c r="K306" s="154">
        <v>0.99127589967284624</v>
      </c>
      <c r="L306" s="153">
        <v>61</v>
      </c>
      <c r="M306" s="154">
        <v>1.1296296296296295</v>
      </c>
      <c r="N306" s="155">
        <v>970</v>
      </c>
      <c r="O306" s="84"/>
      <c r="P306" s="84"/>
      <c r="Q306" s="157">
        <v>0</v>
      </c>
      <c r="R306" s="110">
        <f t="shared" si="188"/>
        <v>0</v>
      </c>
      <c r="S306" s="157">
        <v>0</v>
      </c>
      <c r="T306" s="115">
        <f t="shared" si="194"/>
        <v>0</v>
      </c>
      <c r="U306" s="124">
        <f t="shared" si="195"/>
        <v>0</v>
      </c>
      <c r="V306" s="157">
        <v>0</v>
      </c>
      <c r="W306" s="157">
        <f t="shared" si="196"/>
        <v>0</v>
      </c>
      <c r="X306" s="157">
        <v>0</v>
      </c>
      <c r="Y306" s="353">
        <f t="shared" si="197"/>
        <v>0</v>
      </c>
      <c r="Z306" s="144">
        <f t="shared" si="198"/>
        <v>0</v>
      </c>
      <c r="AA306" s="31"/>
      <c r="AB306" s="454">
        <v>-26</v>
      </c>
      <c r="AC306" s="454">
        <v>-3</v>
      </c>
      <c r="AD306" s="454">
        <v>-19</v>
      </c>
      <c r="AE306" s="454">
        <v>-32</v>
      </c>
      <c r="AF306" s="454">
        <v>-6</v>
      </c>
      <c r="AG306" s="455">
        <v>8</v>
      </c>
    </row>
    <row r="307" spans="2:33" ht="15" customHeight="1" x14ac:dyDescent="0.3">
      <c r="B307" s="372">
        <v>44129</v>
      </c>
      <c r="C307" s="219"/>
      <c r="D307" s="219"/>
      <c r="E307" s="46"/>
      <c r="F307" s="46"/>
      <c r="G307" s="219"/>
      <c r="H307" s="157">
        <v>187</v>
      </c>
      <c r="I307" s="152">
        <v>23</v>
      </c>
      <c r="J307" s="153">
        <v>890</v>
      </c>
      <c r="K307" s="154">
        <v>0.98888888888888893</v>
      </c>
      <c r="L307" s="153">
        <v>35</v>
      </c>
      <c r="M307" s="154">
        <v>0.97222222222222221</v>
      </c>
      <c r="N307" s="155">
        <v>925</v>
      </c>
      <c r="O307" s="84"/>
      <c r="P307" s="84"/>
      <c r="Q307" s="157">
        <v>0</v>
      </c>
      <c r="R307" s="110">
        <f t="shared" si="188"/>
        <v>0</v>
      </c>
      <c r="S307" s="157">
        <v>0</v>
      </c>
      <c r="T307" s="115">
        <f t="shared" si="194"/>
        <v>0</v>
      </c>
      <c r="U307" s="124">
        <f t="shared" si="195"/>
        <v>0</v>
      </c>
      <c r="V307" s="157">
        <v>0</v>
      </c>
      <c r="W307" s="157">
        <f t="shared" si="196"/>
        <v>0</v>
      </c>
      <c r="X307" s="157">
        <v>0</v>
      </c>
      <c r="Y307" s="353">
        <f t="shared" si="197"/>
        <v>0</v>
      </c>
      <c r="Z307" s="144">
        <f t="shared" si="198"/>
        <v>0</v>
      </c>
      <c r="AA307" s="31"/>
      <c r="AB307" s="454">
        <v>-35</v>
      </c>
      <c r="AC307" s="454">
        <v>-14</v>
      </c>
      <c r="AD307" s="454">
        <v>-47</v>
      </c>
      <c r="AE307" s="454">
        <v>-41</v>
      </c>
      <c r="AF307" s="454">
        <v>-8</v>
      </c>
      <c r="AG307" s="455">
        <v>9</v>
      </c>
    </row>
    <row r="308" spans="2:33" ht="15" customHeight="1" x14ac:dyDescent="0.3">
      <c r="B308" s="372">
        <v>44130</v>
      </c>
      <c r="C308" s="219"/>
      <c r="D308" s="219"/>
      <c r="E308" s="46"/>
      <c r="F308" s="46"/>
      <c r="G308" s="219"/>
      <c r="H308" s="157">
        <v>162</v>
      </c>
      <c r="I308" s="152">
        <v>20</v>
      </c>
      <c r="J308" s="153">
        <v>1477</v>
      </c>
      <c r="K308" s="154">
        <v>0.99528301886792447</v>
      </c>
      <c r="L308" s="153">
        <v>99</v>
      </c>
      <c r="M308" s="154">
        <v>0.98019801980198018</v>
      </c>
      <c r="N308" s="155">
        <v>1576</v>
      </c>
      <c r="O308" s="84"/>
      <c r="P308" s="84"/>
      <c r="Q308" s="153">
        <v>722</v>
      </c>
      <c r="R308" s="110">
        <f t="shared" si="188"/>
        <v>0.89505852505333572</v>
      </c>
      <c r="S308" s="153">
        <v>201</v>
      </c>
      <c r="T308" s="110">
        <f t="shared" si="194"/>
        <v>1.7017129356172476</v>
      </c>
      <c r="U308" s="105">
        <f t="shared" si="195"/>
        <v>923</v>
      </c>
      <c r="V308" s="153">
        <v>2</v>
      </c>
      <c r="W308" s="110">
        <f t="shared" si="196"/>
        <v>0.53749999999999998</v>
      </c>
      <c r="X308" s="153">
        <v>12</v>
      </c>
      <c r="Y308" s="153">
        <f t="shared" si="197"/>
        <v>0.83630470016207448</v>
      </c>
      <c r="Z308" s="144">
        <f t="shared" si="198"/>
        <v>14</v>
      </c>
      <c r="AA308" s="31"/>
      <c r="AB308" s="454">
        <v>-20</v>
      </c>
      <c r="AC308" s="454">
        <v>0</v>
      </c>
      <c r="AD308" s="454">
        <v>-7</v>
      </c>
      <c r="AE308" s="454">
        <v>-32</v>
      </c>
      <c r="AF308" s="454">
        <v>-16</v>
      </c>
      <c r="AG308" s="455">
        <v>9</v>
      </c>
    </row>
    <row r="309" spans="2:33" ht="15" customHeight="1" x14ac:dyDescent="0.3">
      <c r="B309" s="372">
        <v>44131</v>
      </c>
      <c r="C309" s="219"/>
      <c r="D309" s="219"/>
      <c r="E309" s="46"/>
      <c r="F309" s="46"/>
      <c r="G309" s="219"/>
      <c r="H309" s="157">
        <v>102</v>
      </c>
      <c r="I309" s="152">
        <v>24</v>
      </c>
      <c r="J309" s="153">
        <v>1474</v>
      </c>
      <c r="K309" s="154">
        <v>0.98992612491605103</v>
      </c>
      <c r="L309" s="153">
        <v>121</v>
      </c>
      <c r="M309" s="154">
        <v>1.1000000000000001</v>
      </c>
      <c r="N309" s="155">
        <v>1595</v>
      </c>
      <c r="O309" s="84"/>
      <c r="P309" s="84"/>
      <c r="Q309" s="153">
        <v>911</v>
      </c>
      <c r="R309" s="110">
        <f t="shared" si="188"/>
        <v>1.1293605489246383</v>
      </c>
      <c r="S309" s="153">
        <v>163</v>
      </c>
      <c r="T309" s="110">
        <f t="shared" ref="T309:T315" si="199">S309/$S$68</f>
        <v>1.3799960622169718</v>
      </c>
      <c r="U309" s="105">
        <f t="shared" ref="U309:U315" si="200">Q309+S309</f>
        <v>1074</v>
      </c>
      <c r="V309" s="153">
        <v>1</v>
      </c>
      <c r="W309" s="110">
        <f t="shared" ref="W309:W315" si="201">V309/$V$68</f>
        <v>0.26874999999999999</v>
      </c>
      <c r="X309" s="153">
        <v>42</v>
      </c>
      <c r="Y309" s="153">
        <f t="shared" ref="Y309:Y315" si="202">X309/$X$68</f>
        <v>2.9270664505672608</v>
      </c>
      <c r="Z309" s="144">
        <f t="shared" ref="Z309:Z315" si="203">V309+X309</f>
        <v>43</v>
      </c>
      <c r="AA309" s="31"/>
      <c r="AB309" s="454">
        <v>-21</v>
      </c>
      <c r="AC309" s="454">
        <v>0</v>
      </c>
      <c r="AD309" s="454">
        <v>-18</v>
      </c>
      <c r="AE309" s="454">
        <v>-31</v>
      </c>
      <c r="AF309" s="454">
        <v>-16</v>
      </c>
      <c r="AG309" s="455">
        <v>9</v>
      </c>
    </row>
    <row r="310" spans="2:33" ht="15" customHeight="1" x14ac:dyDescent="0.3">
      <c r="B310" s="372">
        <v>44132</v>
      </c>
      <c r="C310" s="220"/>
      <c r="D310" s="220"/>
      <c r="E310" s="46"/>
      <c r="F310" s="46"/>
      <c r="G310" s="220"/>
      <c r="H310" s="157">
        <v>127</v>
      </c>
      <c r="I310" s="152">
        <v>21</v>
      </c>
      <c r="J310" s="153">
        <v>1475</v>
      </c>
      <c r="K310" s="154">
        <v>0.98993288590604023</v>
      </c>
      <c r="L310" s="153">
        <v>117</v>
      </c>
      <c r="M310" s="154">
        <v>0.98319327731092432</v>
      </c>
      <c r="N310" s="155">
        <v>1592</v>
      </c>
      <c r="O310" s="84"/>
      <c r="P310" s="84"/>
      <c r="Q310" s="153">
        <v>1312</v>
      </c>
      <c r="R310" s="110">
        <f t="shared" si="188"/>
        <v>1.6264775413711585</v>
      </c>
      <c r="S310" s="153">
        <v>197</v>
      </c>
      <c r="T310" s="110">
        <f t="shared" si="199"/>
        <v>1.6678480015751131</v>
      </c>
      <c r="U310" s="105">
        <f t="shared" si="200"/>
        <v>1509</v>
      </c>
      <c r="V310" s="153">
        <v>0</v>
      </c>
      <c r="W310" s="110">
        <f t="shared" si="201"/>
        <v>0</v>
      </c>
      <c r="X310" s="153">
        <v>20</v>
      </c>
      <c r="Y310" s="153">
        <f t="shared" si="202"/>
        <v>1.3938411669367909</v>
      </c>
      <c r="Z310" s="144">
        <f t="shared" si="203"/>
        <v>20</v>
      </c>
      <c r="AA310" s="31"/>
      <c r="AB310" s="454">
        <v>-17</v>
      </c>
      <c r="AC310" s="454">
        <v>3</v>
      </c>
      <c r="AD310" s="454">
        <v>-4</v>
      </c>
      <c r="AE310" s="454">
        <v>-29</v>
      </c>
      <c r="AF310" s="454">
        <v>-15</v>
      </c>
      <c r="AG310" s="455">
        <v>8</v>
      </c>
    </row>
    <row r="311" spans="2:33" ht="15" customHeight="1" x14ac:dyDescent="0.3">
      <c r="B311" s="372">
        <v>44133</v>
      </c>
      <c r="C311" s="220"/>
      <c r="D311" s="220"/>
      <c r="E311" s="46"/>
      <c r="F311" s="46"/>
      <c r="G311" s="220"/>
      <c r="H311" s="157">
        <v>140</v>
      </c>
      <c r="I311" s="152">
        <v>20</v>
      </c>
      <c r="J311" s="153">
        <v>1478</v>
      </c>
      <c r="K311" s="154">
        <v>0.99261249160510412</v>
      </c>
      <c r="L311" s="153">
        <v>108</v>
      </c>
      <c r="M311" s="154">
        <v>1.0384615384615385</v>
      </c>
      <c r="N311" s="155">
        <v>1586</v>
      </c>
      <c r="O311" s="84"/>
      <c r="P311" s="84"/>
      <c r="Q311" s="153">
        <v>1448</v>
      </c>
      <c r="R311" s="110">
        <f t="shared" si="188"/>
        <v>1.7950758230986565</v>
      </c>
      <c r="S311" s="153">
        <v>235</v>
      </c>
      <c r="T311" s="110">
        <f t="shared" si="199"/>
        <v>1.9895648749753889</v>
      </c>
      <c r="U311" s="105">
        <f t="shared" si="200"/>
        <v>1683</v>
      </c>
      <c r="V311" s="153">
        <v>0</v>
      </c>
      <c r="W311" s="110">
        <f t="shared" si="201"/>
        <v>0</v>
      </c>
      <c r="X311" s="153">
        <v>7</v>
      </c>
      <c r="Y311" s="153">
        <f t="shared" si="202"/>
        <v>0.4878444084278768</v>
      </c>
      <c r="Z311" s="144">
        <f t="shared" si="203"/>
        <v>7</v>
      </c>
      <c r="AA311" s="31"/>
      <c r="AB311" s="454">
        <v>-15</v>
      </c>
      <c r="AC311" s="454">
        <v>6</v>
      </c>
      <c r="AD311" s="454">
        <v>6</v>
      </c>
      <c r="AE311" s="454">
        <v>-27</v>
      </c>
      <c r="AF311" s="454">
        <v>-15</v>
      </c>
      <c r="AG311" s="455">
        <v>7</v>
      </c>
    </row>
    <row r="312" spans="2:33" ht="15" customHeight="1" x14ac:dyDescent="0.3">
      <c r="B312" s="372">
        <v>44134</v>
      </c>
      <c r="C312" s="220"/>
      <c r="D312" s="220"/>
      <c r="E312" s="46"/>
      <c r="F312" s="46"/>
      <c r="G312" s="220"/>
      <c r="H312" s="157">
        <v>187</v>
      </c>
      <c r="I312" s="152">
        <v>26</v>
      </c>
      <c r="J312" s="153">
        <v>1482</v>
      </c>
      <c r="K312" s="154">
        <v>0.99263228399196246</v>
      </c>
      <c r="L312" s="153">
        <v>103</v>
      </c>
      <c r="M312" s="154">
        <v>0.92792792792792789</v>
      </c>
      <c r="N312" s="155">
        <v>1585</v>
      </c>
      <c r="O312" s="84"/>
      <c r="P312" s="84"/>
      <c r="Q312" s="153">
        <v>2087</v>
      </c>
      <c r="R312" s="110">
        <f t="shared" si="188"/>
        <v>2.5872398085682984</v>
      </c>
      <c r="S312" s="153">
        <v>357</v>
      </c>
      <c r="T312" s="110">
        <f t="shared" si="199"/>
        <v>3.0224453632604842</v>
      </c>
      <c r="U312" s="105">
        <f t="shared" si="200"/>
        <v>2444</v>
      </c>
      <c r="V312" s="153">
        <v>0</v>
      </c>
      <c r="W312" s="110">
        <f t="shared" si="201"/>
        <v>0</v>
      </c>
      <c r="X312" s="153">
        <v>2</v>
      </c>
      <c r="Y312" s="153">
        <f t="shared" si="202"/>
        <v>0.13938411669367909</v>
      </c>
      <c r="Z312" s="144">
        <f t="shared" si="203"/>
        <v>2</v>
      </c>
      <c r="AA312" s="31"/>
      <c r="AB312" s="454">
        <v>-26</v>
      </c>
      <c r="AC312" s="454">
        <v>2</v>
      </c>
      <c r="AD312" s="454">
        <v>-10</v>
      </c>
      <c r="AE312" s="454">
        <v>-36</v>
      </c>
      <c r="AF312" s="454">
        <v>-17</v>
      </c>
      <c r="AG312" s="455">
        <v>11</v>
      </c>
    </row>
    <row r="313" spans="2:33" ht="15" customHeight="1" x14ac:dyDescent="0.3">
      <c r="B313" s="372">
        <v>44135</v>
      </c>
      <c r="C313" s="378">
        <v>52534</v>
      </c>
      <c r="D313" s="220"/>
      <c r="E313" s="46"/>
      <c r="F313" s="46"/>
      <c r="G313" s="220"/>
      <c r="H313" s="157">
        <v>157</v>
      </c>
      <c r="I313" s="152">
        <v>29</v>
      </c>
      <c r="J313" s="153">
        <v>909</v>
      </c>
      <c r="K313" s="154">
        <v>0.99127589967284624</v>
      </c>
      <c r="L313" s="153">
        <v>60</v>
      </c>
      <c r="M313" s="154">
        <v>1.1111111111111112</v>
      </c>
      <c r="N313" s="155">
        <v>969</v>
      </c>
      <c r="O313" s="84"/>
      <c r="P313" s="84"/>
      <c r="Q313" s="157">
        <v>0</v>
      </c>
      <c r="R313" s="110">
        <f t="shared" si="188"/>
        <v>0</v>
      </c>
      <c r="S313" s="157">
        <v>0</v>
      </c>
      <c r="T313" s="115">
        <f t="shared" si="199"/>
        <v>0</v>
      </c>
      <c r="U313" s="124">
        <f t="shared" si="200"/>
        <v>0</v>
      </c>
      <c r="V313" s="157">
        <v>0</v>
      </c>
      <c r="W313" s="157">
        <f t="shared" si="201"/>
        <v>0</v>
      </c>
      <c r="X313" s="157">
        <v>0</v>
      </c>
      <c r="Y313" s="157">
        <f t="shared" si="202"/>
        <v>0</v>
      </c>
      <c r="Z313" s="125">
        <f t="shared" si="203"/>
        <v>0</v>
      </c>
      <c r="AA313" s="162"/>
      <c r="AB313" s="454">
        <v>-35</v>
      </c>
      <c r="AC313" s="454">
        <v>-6</v>
      </c>
      <c r="AD313" s="454">
        <v>-27</v>
      </c>
      <c r="AE313" s="454">
        <v>-43</v>
      </c>
      <c r="AF313" s="454">
        <v>-8</v>
      </c>
      <c r="AG313" s="455">
        <v>12</v>
      </c>
    </row>
    <row r="314" spans="2:33" ht="15" customHeight="1" x14ac:dyDescent="0.3">
      <c r="B314" s="372">
        <v>44136</v>
      </c>
      <c r="C314" s="220"/>
      <c r="D314" s="220"/>
      <c r="E314" s="46"/>
      <c r="F314" s="46"/>
      <c r="G314" s="220"/>
      <c r="H314" s="157">
        <v>186</v>
      </c>
      <c r="I314" s="152">
        <v>26</v>
      </c>
      <c r="J314" s="153">
        <v>889</v>
      </c>
      <c r="K314" s="154">
        <v>0.98777777777777775</v>
      </c>
      <c r="L314" s="153">
        <v>38</v>
      </c>
      <c r="M314" s="154">
        <v>1.0555555555555556</v>
      </c>
      <c r="N314" s="155">
        <v>927</v>
      </c>
      <c r="O314" s="84"/>
      <c r="P314" s="84"/>
      <c r="Q314" s="157">
        <v>0</v>
      </c>
      <c r="R314" s="110">
        <f t="shared" si="188"/>
        <v>0</v>
      </c>
      <c r="S314" s="157">
        <v>0</v>
      </c>
      <c r="T314" s="115">
        <f t="shared" si="199"/>
        <v>0</v>
      </c>
      <c r="U314" s="124">
        <f t="shared" si="200"/>
        <v>0</v>
      </c>
      <c r="V314" s="157">
        <v>0</v>
      </c>
      <c r="W314" s="157">
        <f t="shared" si="201"/>
        <v>0</v>
      </c>
      <c r="X314" s="157">
        <v>0</v>
      </c>
      <c r="Y314" s="157">
        <f t="shared" si="202"/>
        <v>0</v>
      </c>
      <c r="Z314" s="125">
        <f t="shared" si="203"/>
        <v>0</v>
      </c>
      <c r="AA314" s="162"/>
      <c r="AB314" s="454">
        <v>-44</v>
      </c>
      <c r="AC314" s="454">
        <v>-20</v>
      </c>
      <c r="AD314" s="454">
        <v>-47</v>
      </c>
      <c r="AE314" s="454">
        <v>-51</v>
      </c>
      <c r="AF314" s="454">
        <v>-13</v>
      </c>
      <c r="AG314" s="455">
        <v>13</v>
      </c>
    </row>
    <row r="315" spans="2:33" ht="15" customHeight="1" x14ac:dyDescent="0.3">
      <c r="B315" s="372">
        <v>44137</v>
      </c>
      <c r="C315" s="220"/>
      <c r="D315" s="220"/>
      <c r="E315" s="46"/>
      <c r="F315" s="46"/>
      <c r="G315" s="220"/>
      <c r="H315" s="157">
        <v>171</v>
      </c>
      <c r="I315" s="152">
        <v>25</v>
      </c>
      <c r="J315" s="153">
        <v>1475</v>
      </c>
      <c r="K315" s="154">
        <v>0.9939353099730458</v>
      </c>
      <c r="L315" s="153">
        <v>99</v>
      </c>
      <c r="M315" s="154">
        <v>0.98019801980198018</v>
      </c>
      <c r="N315" s="155">
        <v>1574</v>
      </c>
      <c r="O315" s="84"/>
      <c r="P315" s="84"/>
      <c r="Q315" s="153">
        <v>389</v>
      </c>
      <c r="R315" s="110">
        <f t="shared" si="188"/>
        <v>0.48224067347056454</v>
      </c>
      <c r="S315" s="153">
        <v>58</v>
      </c>
      <c r="T315" s="110">
        <f t="shared" si="199"/>
        <v>0.49104154361094704</v>
      </c>
      <c r="U315" s="105">
        <f t="shared" si="200"/>
        <v>447</v>
      </c>
      <c r="V315" s="153">
        <v>0</v>
      </c>
      <c r="W315" s="110">
        <f t="shared" si="201"/>
        <v>0</v>
      </c>
      <c r="X315" s="153">
        <v>21</v>
      </c>
      <c r="Y315" s="153">
        <f t="shared" si="202"/>
        <v>1.4635332252836304</v>
      </c>
      <c r="Z315" s="144">
        <f t="shared" si="203"/>
        <v>21</v>
      </c>
      <c r="AA315" s="31"/>
      <c r="AB315" s="454">
        <v>-27</v>
      </c>
      <c r="AC315" s="454">
        <v>-3</v>
      </c>
      <c r="AD315" s="454">
        <v>-23</v>
      </c>
      <c r="AE315" s="454">
        <v>-40</v>
      </c>
      <c r="AF315" s="454">
        <v>-18</v>
      </c>
      <c r="AG315" s="455">
        <v>12</v>
      </c>
    </row>
    <row r="316" spans="2:33" ht="15" customHeight="1" x14ac:dyDescent="0.3">
      <c r="B316" s="372">
        <v>44138</v>
      </c>
      <c r="C316" s="217"/>
      <c r="D316" s="217"/>
      <c r="E316" s="46"/>
      <c r="F316" s="46"/>
      <c r="G316" s="217"/>
      <c r="H316" s="157">
        <v>96</v>
      </c>
      <c r="I316" s="152">
        <v>24</v>
      </c>
      <c r="J316" s="153">
        <v>1478</v>
      </c>
      <c r="K316" s="154">
        <v>0.99261249160510412</v>
      </c>
      <c r="L316" s="153">
        <v>119</v>
      </c>
      <c r="M316" s="154">
        <v>1.0818181818181818</v>
      </c>
      <c r="N316" s="155">
        <v>1597</v>
      </c>
      <c r="O316" s="84"/>
      <c r="P316" s="84"/>
      <c r="Q316" s="153">
        <v>273</v>
      </c>
      <c r="R316" s="110">
        <f t="shared" si="188"/>
        <v>0.3384362567029926</v>
      </c>
      <c r="S316" s="153">
        <v>47</v>
      </c>
      <c r="T316" s="110">
        <f t="shared" ref="T316:T322" si="204">S316/$S$68</f>
        <v>0.39791297499507777</v>
      </c>
      <c r="U316" s="105">
        <f t="shared" ref="U316:U322" si="205">Q316+S316</f>
        <v>320</v>
      </c>
      <c r="V316" s="153">
        <v>2</v>
      </c>
      <c r="W316" s="110">
        <f t="shared" ref="W316:W322" si="206">V316/$V$68</f>
        <v>0.53749999999999998</v>
      </c>
      <c r="X316" s="153">
        <v>12</v>
      </c>
      <c r="Y316" s="153">
        <f t="shared" ref="Y316:Y322" si="207">X316/$X$68</f>
        <v>0.83630470016207448</v>
      </c>
      <c r="Z316" s="144">
        <f t="shared" ref="Z316:Z322" si="208">V316+X316</f>
        <v>14</v>
      </c>
      <c r="AA316" s="31"/>
      <c r="AB316" s="454">
        <v>-20</v>
      </c>
      <c r="AC316" s="454">
        <v>1</v>
      </c>
      <c r="AD316" s="454">
        <v>-18</v>
      </c>
      <c r="AE316" s="454">
        <v>-34</v>
      </c>
      <c r="AF316" s="454">
        <v>-17</v>
      </c>
      <c r="AG316" s="455">
        <v>10</v>
      </c>
    </row>
    <row r="317" spans="2:33" ht="15" customHeight="1" x14ac:dyDescent="0.3">
      <c r="B317" s="372">
        <v>44139</v>
      </c>
      <c r="C317" s="339"/>
      <c r="D317" s="339"/>
      <c r="E317" s="46"/>
      <c r="F317" s="46"/>
      <c r="G317" s="339"/>
      <c r="H317" s="157">
        <v>109</v>
      </c>
      <c r="I317" s="152">
        <v>22</v>
      </c>
      <c r="J317" s="153">
        <v>1476</v>
      </c>
      <c r="K317" s="154">
        <v>0.99060402684563753</v>
      </c>
      <c r="L317" s="153">
        <v>107</v>
      </c>
      <c r="M317" s="154">
        <v>0.89915966386554624</v>
      </c>
      <c r="N317" s="155">
        <v>1583</v>
      </c>
      <c r="O317" s="84"/>
      <c r="P317" s="84"/>
      <c r="Q317" s="153">
        <v>504</v>
      </c>
      <c r="R317" s="110">
        <f t="shared" si="188"/>
        <v>0.62480539699014015</v>
      </c>
      <c r="S317" s="153">
        <v>86</v>
      </c>
      <c r="T317" s="110">
        <f t="shared" si="204"/>
        <v>0.72809608190588693</v>
      </c>
      <c r="U317" s="105">
        <f t="shared" si="205"/>
        <v>590</v>
      </c>
      <c r="V317" s="153">
        <v>0</v>
      </c>
      <c r="W317" s="110">
        <f t="shared" si="206"/>
        <v>0</v>
      </c>
      <c r="X317" s="153">
        <v>19</v>
      </c>
      <c r="Y317" s="153">
        <f t="shared" si="207"/>
        <v>1.3241491085899513</v>
      </c>
      <c r="Z317" s="144">
        <f t="shared" si="208"/>
        <v>19</v>
      </c>
      <c r="AA317" s="31"/>
      <c r="AB317" s="454">
        <v>-21</v>
      </c>
      <c r="AC317" s="454">
        <v>0</v>
      </c>
      <c r="AD317" s="454">
        <v>-17</v>
      </c>
      <c r="AE317" s="454">
        <v>-33</v>
      </c>
      <c r="AF317" s="454">
        <v>-17</v>
      </c>
      <c r="AG317" s="455">
        <v>10</v>
      </c>
    </row>
    <row r="318" spans="2:33" ht="15" customHeight="1" x14ac:dyDescent="0.3">
      <c r="B318" s="372">
        <v>44140</v>
      </c>
      <c r="C318" s="339"/>
      <c r="D318" s="339"/>
      <c r="E318" s="46"/>
      <c r="F318" s="46"/>
      <c r="G318" s="339"/>
      <c r="H318" s="157">
        <v>109</v>
      </c>
      <c r="I318" s="152">
        <v>19</v>
      </c>
      <c r="J318" s="153">
        <v>1472</v>
      </c>
      <c r="K318" s="154">
        <v>0.98858294157152449</v>
      </c>
      <c r="L318" s="153">
        <v>107</v>
      </c>
      <c r="M318" s="154">
        <v>1.0288461538461537</v>
      </c>
      <c r="N318" s="155">
        <v>1579</v>
      </c>
      <c r="O318" s="84"/>
      <c r="P318" s="84"/>
      <c r="Q318" s="153">
        <v>383</v>
      </c>
      <c r="R318" s="110">
        <f t="shared" si="188"/>
        <v>0.47480251398258666</v>
      </c>
      <c r="S318" s="153">
        <v>81</v>
      </c>
      <c r="T318" s="110">
        <f t="shared" si="204"/>
        <v>0.68576491435321918</v>
      </c>
      <c r="U318" s="105">
        <f t="shared" si="205"/>
        <v>464</v>
      </c>
      <c r="V318" s="153">
        <v>0</v>
      </c>
      <c r="W318" s="110">
        <f t="shared" si="206"/>
        <v>0</v>
      </c>
      <c r="X318" s="153">
        <v>22</v>
      </c>
      <c r="Y318" s="153">
        <f t="shared" si="207"/>
        <v>1.5332252836304701</v>
      </c>
      <c r="Z318" s="144">
        <f t="shared" si="208"/>
        <v>22</v>
      </c>
      <c r="AA318" s="31"/>
      <c r="AB318" s="454">
        <v>-22</v>
      </c>
      <c r="AC318" s="454">
        <v>-1</v>
      </c>
      <c r="AD318" s="454">
        <v>-23</v>
      </c>
      <c r="AE318" s="454">
        <v>-36</v>
      </c>
      <c r="AF318" s="454">
        <v>-18</v>
      </c>
      <c r="AG318" s="455">
        <v>11</v>
      </c>
    </row>
    <row r="319" spans="2:33" ht="15" customHeight="1" x14ac:dyDescent="0.3">
      <c r="B319" s="372">
        <v>44141</v>
      </c>
      <c r="C319" s="339"/>
      <c r="D319" s="339"/>
      <c r="E319" s="46"/>
      <c r="F319" s="46"/>
      <c r="G319" s="339"/>
      <c r="H319" s="157">
        <v>164</v>
      </c>
      <c r="I319" s="152">
        <v>19</v>
      </c>
      <c r="J319" s="153">
        <v>1483</v>
      </c>
      <c r="K319" s="154">
        <v>0.9933020763563295</v>
      </c>
      <c r="L319" s="153">
        <v>104</v>
      </c>
      <c r="M319" s="154">
        <v>0.93693693693693691</v>
      </c>
      <c r="N319" s="155">
        <v>1587</v>
      </c>
      <c r="O319" s="84"/>
      <c r="P319" s="84"/>
      <c r="Q319" s="153">
        <v>339</v>
      </c>
      <c r="R319" s="110">
        <f t="shared" si="188"/>
        <v>0.420256011070749</v>
      </c>
      <c r="S319" s="153">
        <v>45</v>
      </c>
      <c r="T319" s="110">
        <f t="shared" si="204"/>
        <v>0.38098050797401062</v>
      </c>
      <c r="U319" s="105">
        <f t="shared" si="205"/>
        <v>384</v>
      </c>
      <c r="V319" s="153">
        <v>0</v>
      </c>
      <c r="W319" s="110">
        <f t="shared" si="206"/>
        <v>0</v>
      </c>
      <c r="X319" s="153">
        <v>8</v>
      </c>
      <c r="Y319" s="153">
        <f t="shared" si="207"/>
        <v>0.55753646677471635</v>
      </c>
      <c r="Z319" s="144">
        <f t="shared" si="208"/>
        <v>8</v>
      </c>
      <c r="AA319" s="31"/>
      <c r="AB319" s="454">
        <v>-30</v>
      </c>
      <c r="AC319" s="454">
        <v>-3</v>
      </c>
      <c r="AD319" s="454">
        <v>-36</v>
      </c>
      <c r="AE319" s="454">
        <v>-39</v>
      </c>
      <c r="AF319" s="454">
        <v>-19</v>
      </c>
      <c r="AG319" s="455">
        <v>13</v>
      </c>
    </row>
    <row r="320" spans="2:33" ht="15" customHeight="1" x14ac:dyDescent="0.3">
      <c r="B320" s="372">
        <v>44142</v>
      </c>
      <c r="C320" s="339"/>
      <c r="D320" s="339"/>
      <c r="E320" s="46"/>
      <c r="F320" s="46"/>
      <c r="G320" s="339"/>
      <c r="H320" s="157">
        <v>128</v>
      </c>
      <c r="I320" s="152">
        <v>34</v>
      </c>
      <c r="J320" s="153">
        <v>907</v>
      </c>
      <c r="K320" s="154">
        <v>0.98909487459105783</v>
      </c>
      <c r="L320" s="153">
        <v>54</v>
      </c>
      <c r="M320" s="154">
        <v>1</v>
      </c>
      <c r="N320" s="155">
        <v>961</v>
      </c>
      <c r="O320" s="84"/>
      <c r="P320" s="84"/>
      <c r="Q320" s="157">
        <v>0</v>
      </c>
      <c r="R320" s="110">
        <f t="shared" si="188"/>
        <v>0</v>
      </c>
      <c r="S320" s="157">
        <v>0</v>
      </c>
      <c r="T320" s="115">
        <f t="shared" si="204"/>
        <v>0</v>
      </c>
      <c r="U320" s="124">
        <f t="shared" si="205"/>
        <v>0</v>
      </c>
      <c r="V320" s="157">
        <v>0</v>
      </c>
      <c r="W320" s="157">
        <f t="shared" si="206"/>
        <v>0</v>
      </c>
      <c r="X320" s="157">
        <v>0</v>
      </c>
      <c r="Y320" s="353">
        <f t="shared" si="207"/>
        <v>0</v>
      </c>
      <c r="Z320" s="144">
        <f t="shared" si="208"/>
        <v>0</v>
      </c>
      <c r="AA320" s="31"/>
      <c r="AB320" s="454">
        <v>-30</v>
      </c>
      <c r="AC320" s="454">
        <v>-5</v>
      </c>
      <c r="AD320" s="454">
        <v>-37</v>
      </c>
      <c r="AE320" s="454">
        <v>-39</v>
      </c>
      <c r="AF320" s="454">
        <v>-10</v>
      </c>
      <c r="AG320" s="455">
        <v>10</v>
      </c>
    </row>
    <row r="321" spans="2:33" ht="15" customHeight="1" x14ac:dyDescent="0.3">
      <c r="B321" s="372">
        <v>44143</v>
      </c>
      <c r="C321" s="339"/>
      <c r="D321" s="339"/>
      <c r="E321" s="46"/>
      <c r="F321" s="46"/>
      <c r="G321" s="339"/>
      <c r="H321" s="157">
        <v>153</v>
      </c>
      <c r="I321" s="152">
        <v>20</v>
      </c>
      <c r="J321" s="153">
        <v>879</v>
      </c>
      <c r="K321" s="154">
        <v>0.97666666666666668</v>
      </c>
      <c r="L321" s="153">
        <v>34</v>
      </c>
      <c r="M321" s="154">
        <v>0.94444444444444442</v>
      </c>
      <c r="N321" s="155">
        <v>913</v>
      </c>
      <c r="O321" s="84"/>
      <c r="P321" s="84"/>
      <c r="Q321" s="157">
        <v>0</v>
      </c>
      <c r="R321" s="110">
        <f t="shared" si="188"/>
        <v>0</v>
      </c>
      <c r="S321" s="157">
        <v>0</v>
      </c>
      <c r="T321" s="115">
        <f t="shared" si="204"/>
        <v>0</v>
      </c>
      <c r="U321" s="124">
        <f t="shared" si="205"/>
        <v>0</v>
      </c>
      <c r="V321" s="157">
        <v>0</v>
      </c>
      <c r="W321" s="157">
        <f t="shared" si="206"/>
        <v>0</v>
      </c>
      <c r="X321" s="157">
        <v>0</v>
      </c>
      <c r="Y321" s="353">
        <f t="shared" si="207"/>
        <v>0</v>
      </c>
      <c r="Z321" s="144">
        <f t="shared" si="208"/>
        <v>0</v>
      </c>
      <c r="AA321" s="31"/>
      <c r="AB321" s="454">
        <v>-37</v>
      </c>
      <c r="AC321" s="454">
        <v>-16</v>
      </c>
      <c r="AD321" s="454">
        <v>-48</v>
      </c>
      <c r="AE321" s="454">
        <v>-46</v>
      </c>
      <c r="AF321" s="454">
        <v>-12</v>
      </c>
      <c r="AG321" s="455">
        <v>10</v>
      </c>
    </row>
    <row r="322" spans="2:33" ht="15" customHeight="1" x14ac:dyDescent="0.3">
      <c r="B322" s="372">
        <v>44144</v>
      </c>
      <c r="C322" s="339"/>
      <c r="D322" s="339"/>
      <c r="E322" s="46"/>
      <c r="F322" s="46"/>
      <c r="G322" s="339"/>
      <c r="H322" s="157">
        <v>129</v>
      </c>
      <c r="I322" s="152">
        <v>31</v>
      </c>
      <c r="J322" s="153">
        <v>1474</v>
      </c>
      <c r="K322" s="154">
        <v>0.99326145552560652</v>
      </c>
      <c r="L322" s="153">
        <v>93</v>
      </c>
      <c r="M322" s="154">
        <v>0.92079207920792083</v>
      </c>
      <c r="N322" s="155">
        <v>1567</v>
      </c>
      <c r="O322" s="84"/>
      <c r="P322" s="84"/>
      <c r="Q322" s="153">
        <v>328</v>
      </c>
      <c r="R322" s="110">
        <f t="shared" si="188"/>
        <v>0.40661938534278963</v>
      </c>
      <c r="S322" s="153">
        <v>66</v>
      </c>
      <c r="T322" s="110">
        <f t="shared" si="204"/>
        <v>0.5587714116952156</v>
      </c>
      <c r="U322" s="105">
        <f t="shared" si="205"/>
        <v>394</v>
      </c>
      <c r="V322" s="153">
        <v>0</v>
      </c>
      <c r="W322" s="110">
        <f t="shared" si="206"/>
        <v>0</v>
      </c>
      <c r="X322" s="153">
        <v>24</v>
      </c>
      <c r="Y322" s="153">
        <f t="shared" si="207"/>
        <v>1.672609400324149</v>
      </c>
      <c r="Z322" s="144">
        <f t="shared" si="208"/>
        <v>24</v>
      </c>
      <c r="AA322" s="31"/>
      <c r="AB322" s="454">
        <v>-24</v>
      </c>
      <c r="AC322" s="454">
        <v>-1</v>
      </c>
      <c r="AD322" s="454">
        <v>-19</v>
      </c>
      <c r="AE322" s="454">
        <v>-38</v>
      </c>
      <c r="AF322" s="454">
        <v>-19</v>
      </c>
      <c r="AG322" s="455">
        <v>12</v>
      </c>
    </row>
    <row r="323" spans="2:33" ht="15" customHeight="1" x14ac:dyDescent="0.3">
      <c r="B323" s="372">
        <v>44145</v>
      </c>
      <c r="C323" s="344"/>
      <c r="D323" s="344"/>
      <c r="E323" s="46"/>
      <c r="F323" s="46"/>
      <c r="G323" s="344"/>
      <c r="H323" s="157">
        <v>88</v>
      </c>
      <c r="I323" s="152">
        <v>26</v>
      </c>
      <c r="J323" s="153">
        <v>1478</v>
      </c>
      <c r="K323" s="154">
        <v>0.99261249160510412</v>
      </c>
      <c r="L323" s="153">
        <v>117</v>
      </c>
      <c r="M323" s="154">
        <v>1.0636363636363637</v>
      </c>
      <c r="N323" s="155">
        <v>1595</v>
      </c>
      <c r="O323" s="84"/>
      <c r="P323" s="84"/>
      <c r="Q323" s="153">
        <v>370</v>
      </c>
      <c r="R323" s="110">
        <f t="shared" si="188"/>
        <v>0.45868650175863462</v>
      </c>
      <c r="S323" s="153">
        <v>67</v>
      </c>
      <c r="T323" s="110">
        <f t="shared" ref="T323:T329" si="209">S323/$S$68</f>
        <v>0.56723764520574915</v>
      </c>
      <c r="U323" s="105">
        <f t="shared" ref="U323:U329" si="210">Q323+S323</f>
        <v>437</v>
      </c>
      <c r="V323" s="153">
        <v>9</v>
      </c>
      <c r="W323" s="110">
        <f t="shared" ref="W323:W329" si="211">V323/$V$68</f>
        <v>2.4187500000000002</v>
      </c>
      <c r="X323" s="153">
        <v>11</v>
      </c>
      <c r="Y323" s="153">
        <f t="shared" ref="Y323:Y329" si="212">X323/$X$68</f>
        <v>0.76661264181523503</v>
      </c>
      <c r="Z323" s="144">
        <f t="shared" ref="Z323:Z329" si="213">V323+X323</f>
        <v>20</v>
      </c>
      <c r="AA323" s="31"/>
      <c r="AB323" s="454">
        <v>-22</v>
      </c>
      <c r="AC323" s="454">
        <v>0</v>
      </c>
      <c r="AD323" s="454">
        <v>-15</v>
      </c>
      <c r="AE323" s="454">
        <v>-35</v>
      </c>
      <c r="AF323" s="454">
        <v>-18</v>
      </c>
      <c r="AG323" s="455">
        <v>11</v>
      </c>
    </row>
    <row r="324" spans="2:33" ht="15" customHeight="1" x14ac:dyDescent="0.3">
      <c r="B324" s="372">
        <v>44146</v>
      </c>
      <c r="C324" s="344"/>
      <c r="D324" s="344"/>
      <c r="E324" s="46"/>
      <c r="F324" s="46"/>
      <c r="G324" s="344"/>
      <c r="H324" s="157">
        <v>100</v>
      </c>
      <c r="I324" s="152">
        <v>36</v>
      </c>
      <c r="J324" s="153">
        <v>1471</v>
      </c>
      <c r="K324" s="154">
        <v>0.98724832214765101</v>
      </c>
      <c r="L324" s="153">
        <v>101</v>
      </c>
      <c r="M324" s="154">
        <v>0.84873949579831931</v>
      </c>
      <c r="N324" s="155">
        <v>1572</v>
      </c>
      <c r="O324" s="84"/>
      <c r="P324" s="84"/>
      <c r="Q324" s="153">
        <v>379</v>
      </c>
      <c r="R324" s="110">
        <f t="shared" si="188"/>
        <v>0.46984374099060139</v>
      </c>
      <c r="S324" s="153">
        <v>105</v>
      </c>
      <c r="T324" s="110">
        <f t="shared" si="209"/>
        <v>0.88895451860602481</v>
      </c>
      <c r="U324" s="105">
        <f t="shared" si="210"/>
        <v>484</v>
      </c>
      <c r="V324" s="153">
        <v>0</v>
      </c>
      <c r="W324" s="110">
        <f t="shared" si="211"/>
        <v>0</v>
      </c>
      <c r="X324" s="153">
        <v>11</v>
      </c>
      <c r="Y324" s="153">
        <f t="shared" si="212"/>
        <v>0.76661264181523503</v>
      </c>
      <c r="Z324" s="144">
        <f t="shared" si="213"/>
        <v>11</v>
      </c>
      <c r="AA324" s="31"/>
      <c r="AB324" s="454">
        <v>-22</v>
      </c>
      <c r="AC324" s="454">
        <v>1</v>
      </c>
      <c r="AD324" s="454">
        <v>-12</v>
      </c>
      <c r="AE324" s="454">
        <v>-34</v>
      </c>
      <c r="AF324" s="454">
        <v>-19</v>
      </c>
      <c r="AG324" s="455">
        <v>11</v>
      </c>
    </row>
    <row r="325" spans="2:33" ht="15" customHeight="1" x14ac:dyDescent="0.3">
      <c r="B325" s="372">
        <v>44147</v>
      </c>
      <c r="C325" s="344"/>
      <c r="D325" s="344"/>
      <c r="E325" s="46"/>
      <c r="F325" s="46"/>
      <c r="G325" s="344"/>
      <c r="H325" s="157">
        <v>108</v>
      </c>
      <c r="I325" s="152">
        <v>24</v>
      </c>
      <c r="J325" s="153">
        <v>1471</v>
      </c>
      <c r="K325" s="154">
        <v>0.98791134989926122</v>
      </c>
      <c r="L325" s="153">
        <v>102</v>
      </c>
      <c r="M325" s="154">
        <v>0.98076923076923073</v>
      </c>
      <c r="N325" s="155">
        <v>1573</v>
      </c>
      <c r="O325" s="84"/>
      <c r="P325" s="84"/>
      <c r="Q325" s="153">
        <v>433</v>
      </c>
      <c r="R325" s="110">
        <f t="shared" si="188"/>
        <v>0.53678717638240214</v>
      </c>
      <c r="S325" s="153">
        <v>102</v>
      </c>
      <c r="T325" s="110">
        <f t="shared" si="209"/>
        <v>0.86355581807442405</v>
      </c>
      <c r="U325" s="105">
        <f t="shared" si="210"/>
        <v>535</v>
      </c>
      <c r="V325" s="153">
        <v>6</v>
      </c>
      <c r="W325" s="110">
        <f t="shared" si="211"/>
        <v>1.6125</v>
      </c>
      <c r="X325" s="153">
        <v>10</v>
      </c>
      <c r="Y325" s="153">
        <f t="shared" si="212"/>
        <v>0.69692058346839547</v>
      </c>
      <c r="Z325" s="144">
        <f t="shared" si="213"/>
        <v>16</v>
      </c>
      <c r="AA325" s="31"/>
      <c r="AB325" s="454">
        <v>-20</v>
      </c>
      <c r="AC325" s="454">
        <v>1</v>
      </c>
      <c r="AD325" s="454">
        <v>-8</v>
      </c>
      <c r="AE325" s="454">
        <v>-36</v>
      </c>
      <c r="AF325" s="454">
        <v>-19</v>
      </c>
      <c r="AG325" s="455">
        <v>11</v>
      </c>
    </row>
    <row r="326" spans="2:33" ht="15" customHeight="1" x14ac:dyDescent="0.3">
      <c r="B326" s="372">
        <v>44148</v>
      </c>
      <c r="C326" s="344"/>
      <c r="D326" s="344"/>
      <c r="E326" s="46"/>
      <c r="F326" s="46"/>
      <c r="G326" s="344"/>
      <c r="H326" s="157">
        <v>151</v>
      </c>
      <c r="I326" s="152">
        <v>28</v>
      </c>
      <c r="J326" s="153">
        <v>1482</v>
      </c>
      <c r="K326" s="154">
        <v>0.99263228399196246</v>
      </c>
      <c r="L326" s="153">
        <v>107</v>
      </c>
      <c r="M326" s="154">
        <v>0.963963963963964</v>
      </c>
      <c r="N326" s="155">
        <v>1589</v>
      </c>
      <c r="O326" s="84"/>
      <c r="P326" s="84"/>
      <c r="Q326" s="153">
        <v>296</v>
      </c>
      <c r="R326" s="110">
        <f t="shared" si="188"/>
        <v>0.36694920140690768</v>
      </c>
      <c r="S326" s="153">
        <v>109</v>
      </c>
      <c r="T326" s="110">
        <f t="shared" si="209"/>
        <v>0.92281945264815912</v>
      </c>
      <c r="U326" s="105">
        <f t="shared" si="210"/>
        <v>405</v>
      </c>
      <c r="V326" s="153">
        <v>1</v>
      </c>
      <c r="W326" s="110">
        <f t="shared" si="211"/>
        <v>0.26874999999999999</v>
      </c>
      <c r="X326" s="153">
        <v>10</v>
      </c>
      <c r="Y326" s="153">
        <f t="shared" si="212"/>
        <v>0.69692058346839547</v>
      </c>
      <c r="Z326" s="144">
        <f t="shared" si="213"/>
        <v>11</v>
      </c>
      <c r="AA326" s="31"/>
      <c r="AB326" s="454">
        <v>-24</v>
      </c>
      <c r="AC326" s="454">
        <v>11</v>
      </c>
      <c r="AD326" s="454">
        <v>-18</v>
      </c>
      <c r="AE326" s="454">
        <v>-35</v>
      </c>
      <c r="AF326" s="454">
        <v>-19</v>
      </c>
      <c r="AG326" s="455">
        <v>11</v>
      </c>
    </row>
    <row r="327" spans="2:33" ht="15" customHeight="1" x14ac:dyDescent="0.3">
      <c r="B327" s="372">
        <v>44149</v>
      </c>
      <c r="C327" s="344"/>
      <c r="D327" s="344"/>
      <c r="E327" s="46"/>
      <c r="F327" s="46"/>
      <c r="G327" s="344"/>
      <c r="H327" s="157">
        <v>113</v>
      </c>
      <c r="I327" s="152">
        <v>26</v>
      </c>
      <c r="J327" s="153">
        <v>844</v>
      </c>
      <c r="K327" s="154">
        <v>0.92039258451472195</v>
      </c>
      <c r="L327" s="153">
        <v>54</v>
      </c>
      <c r="M327" s="154">
        <v>1</v>
      </c>
      <c r="N327" s="155">
        <v>898</v>
      </c>
      <c r="O327" s="84"/>
      <c r="P327" s="84"/>
      <c r="Q327" s="157">
        <v>0</v>
      </c>
      <c r="R327" s="110">
        <f t="shared" si="188"/>
        <v>0</v>
      </c>
      <c r="S327" s="157">
        <v>0</v>
      </c>
      <c r="T327" s="115">
        <f t="shared" si="209"/>
        <v>0</v>
      </c>
      <c r="U327" s="124">
        <f t="shared" si="210"/>
        <v>0</v>
      </c>
      <c r="V327" s="157">
        <v>0</v>
      </c>
      <c r="W327" s="157">
        <f t="shared" si="211"/>
        <v>0</v>
      </c>
      <c r="X327" s="157">
        <v>0</v>
      </c>
      <c r="Y327" s="353">
        <f t="shared" si="212"/>
        <v>0</v>
      </c>
      <c r="Z327" s="144">
        <f t="shared" si="213"/>
        <v>0</v>
      </c>
      <c r="AA327" s="31"/>
      <c r="AB327" s="454">
        <v>-56</v>
      </c>
      <c r="AC327" s="454">
        <v>-33</v>
      </c>
      <c r="AD327" s="454">
        <v>-55</v>
      </c>
      <c r="AE327" s="454">
        <v>-60</v>
      </c>
      <c r="AF327" s="454">
        <v>-23</v>
      </c>
      <c r="AG327" s="455">
        <v>18</v>
      </c>
    </row>
    <row r="328" spans="2:33" ht="15" customHeight="1" x14ac:dyDescent="0.3">
      <c r="B328" s="372">
        <v>44150</v>
      </c>
      <c r="C328" s="339"/>
      <c r="D328" s="339"/>
      <c r="E328" s="46"/>
      <c r="F328" s="46"/>
      <c r="G328" s="339"/>
      <c r="H328" s="157">
        <v>140</v>
      </c>
      <c r="I328" s="152">
        <v>15</v>
      </c>
      <c r="J328" s="153">
        <v>811</v>
      </c>
      <c r="K328" s="154">
        <v>0.90111111111111108</v>
      </c>
      <c r="L328" s="153">
        <v>37</v>
      </c>
      <c r="M328" s="154">
        <v>1.0277777777777777</v>
      </c>
      <c r="N328" s="155">
        <v>848</v>
      </c>
      <c r="O328" s="84"/>
      <c r="P328" s="84"/>
      <c r="Q328" s="157">
        <v>0</v>
      </c>
      <c r="R328" s="110">
        <f t="shared" si="188"/>
        <v>0</v>
      </c>
      <c r="S328" s="157">
        <v>0</v>
      </c>
      <c r="T328" s="115">
        <f t="shared" si="209"/>
        <v>0</v>
      </c>
      <c r="U328" s="124">
        <f t="shared" si="210"/>
        <v>0</v>
      </c>
      <c r="V328" s="157">
        <v>0</v>
      </c>
      <c r="W328" s="157">
        <f t="shared" si="211"/>
        <v>0</v>
      </c>
      <c r="X328" s="157">
        <v>0</v>
      </c>
      <c r="Y328" s="353">
        <f t="shared" si="212"/>
        <v>0</v>
      </c>
      <c r="Z328" s="144">
        <f t="shared" si="213"/>
        <v>0</v>
      </c>
      <c r="AA328" s="31"/>
      <c r="AB328" s="454">
        <v>-57</v>
      </c>
      <c r="AC328" s="454">
        <v>-40</v>
      </c>
      <c r="AD328" s="454">
        <v>-56</v>
      </c>
      <c r="AE328" s="454">
        <v>-62</v>
      </c>
      <c r="AF328" s="454">
        <v>-26</v>
      </c>
      <c r="AG328" s="455">
        <v>16</v>
      </c>
    </row>
    <row r="329" spans="2:33" ht="15" customHeight="1" x14ac:dyDescent="0.3">
      <c r="B329" s="372">
        <v>44151</v>
      </c>
      <c r="C329" s="344"/>
      <c r="D329" s="344"/>
      <c r="E329" s="46"/>
      <c r="F329" s="46"/>
      <c r="G329" s="344"/>
      <c r="H329" s="157">
        <v>117</v>
      </c>
      <c r="I329" s="152">
        <v>26</v>
      </c>
      <c r="J329" s="153">
        <v>1473</v>
      </c>
      <c r="K329" s="154">
        <v>0.99258760107816713</v>
      </c>
      <c r="L329" s="153">
        <v>101</v>
      </c>
      <c r="M329" s="154">
        <v>1</v>
      </c>
      <c r="N329" s="155">
        <v>1574</v>
      </c>
      <c r="O329" s="84"/>
      <c r="P329" s="84"/>
      <c r="Q329" s="153">
        <v>439</v>
      </c>
      <c r="R329" s="110">
        <f t="shared" si="188"/>
        <v>0.54422533587038002</v>
      </c>
      <c r="S329" s="153">
        <v>101</v>
      </c>
      <c r="T329" s="110">
        <f t="shared" si="209"/>
        <v>0.8550895845638905</v>
      </c>
      <c r="U329" s="105">
        <f t="shared" si="210"/>
        <v>540</v>
      </c>
      <c r="V329" s="153">
        <v>0</v>
      </c>
      <c r="W329" s="110">
        <f t="shared" si="211"/>
        <v>0</v>
      </c>
      <c r="X329" s="153">
        <v>13</v>
      </c>
      <c r="Y329" s="153">
        <f t="shared" si="212"/>
        <v>0.90599675850891404</v>
      </c>
      <c r="Z329" s="144">
        <f t="shared" si="213"/>
        <v>13</v>
      </c>
      <c r="AA329" s="31"/>
      <c r="AB329" s="454">
        <v>-23</v>
      </c>
      <c r="AC329" s="454">
        <v>1</v>
      </c>
      <c r="AD329" s="454">
        <v>-14</v>
      </c>
      <c r="AE329" s="454">
        <v>-37</v>
      </c>
      <c r="AF329" s="454">
        <v>-18</v>
      </c>
      <c r="AG329" s="455">
        <v>11</v>
      </c>
    </row>
    <row r="330" spans="2:33" ht="15" customHeight="1" x14ac:dyDescent="0.3">
      <c r="B330" s="372">
        <v>44152</v>
      </c>
      <c r="C330" s="339"/>
      <c r="D330" s="339"/>
      <c r="E330" s="46"/>
      <c r="F330" s="46"/>
      <c r="G330" s="339"/>
      <c r="H330" s="157">
        <v>73</v>
      </c>
      <c r="I330" s="152">
        <v>19</v>
      </c>
      <c r="J330" s="153">
        <v>1474</v>
      </c>
      <c r="K330" s="154">
        <v>0.98992612491605103</v>
      </c>
      <c r="L330" s="153">
        <v>124</v>
      </c>
      <c r="M330" s="154">
        <v>1.1272727272727272</v>
      </c>
      <c r="N330" s="155">
        <v>1598</v>
      </c>
      <c r="O330" s="84"/>
      <c r="P330" s="84"/>
      <c r="Q330" s="153">
        <v>380</v>
      </c>
      <c r="R330" s="110">
        <f t="shared" si="188"/>
        <v>0.47108343423859772</v>
      </c>
      <c r="S330" s="153">
        <v>142</v>
      </c>
      <c r="T330" s="110">
        <f t="shared" ref="T330:T336" si="214">S330/$S$68</f>
        <v>1.2022051584957669</v>
      </c>
      <c r="U330" s="105">
        <f t="shared" ref="U330:U336" si="215">Q330+S330</f>
        <v>522</v>
      </c>
      <c r="V330" s="153">
        <v>1</v>
      </c>
      <c r="W330" s="110">
        <f t="shared" ref="W330:W336" si="216">V330/$V$68</f>
        <v>0.26874999999999999</v>
      </c>
      <c r="X330" s="153">
        <v>16</v>
      </c>
      <c r="Y330" s="153">
        <f t="shared" ref="Y330:Y336" si="217">X330/$X$68</f>
        <v>1.1150729335494327</v>
      </c>
      <c r="Z330" s="144">
        <f t="shared" ref="Z330:Z336" si="218">V330+X330</f>
        <v>17</v>
      </c>
      <c r="AA330" s="31"/>
      <c r="AB330" s="454">
        <v>-22</v>
      </c>
      <c r="AC330" s="454">
        <v>-1</v>
      </c>
      <c r="AD330" s="454">
        <v>-16</v>
      </c>
      <c r="AE330" s="454">
        <v>-36</v>
      </c>
      <c r="AF330" s="454">
        <v>-18</v>
      </c>
      <c r="AG330" s="455">
        <v>11</v>
      </c>
    </row>
    <row r="331" spans="2:33" ht="15" customHeight="1" x14ac:dyDescent="0.3">
      <c r="B331" s="372">
        <v>44153</v>
      </c>
      <c r="C331" s="345"/>
      <c r="D331" s="345"/>
      <c r="E331" s="46"/>
      <c r="F331" s="46"/>
      <c r="G331" s="345"/>
      <c r="H331" s="157">
        <v>81</v>
      </c>
      <c r="I331" s="152">
        <v>23</v>
      </c>
      <c r="J331" s="153">
        <v>1477</v>
      </c>
      <c r="K331" s="154">
        <v>0.99127516778523495</v>
      </c>
      <c r="L331" s="153">
        <v>124</v>
      </c>
      <c r="M331" s="154">
        <v>1.0420168067226891</v>
      </c>
      <c r="N331" s="155">
        <v>1601</v>
      </c>
      <c r="O331" s="84"/>
      <c r="P331" s="84"/>
      <c r="Q331" s="153">
        <v>465</v>
      </c>
      <c r="R331" s="110">
        <f t="shared" si="188"/>
        <v>0.5764573603182841</v>
      </c>
      <c r="S331" s="153">
        <v>146</v>
      </c>
      <c r="T331" s="110">
        <f t="shared" si="214"/>
        <v>1.2360700925379011</v>
      </c>
      <c r="U331" s="105">
        <f t="shared" si="215"/>
        <v>611</v>
      </c>
      <c r="V331" s="153">
        <v>0</v>
      </c>
      <c r="W331" s="110">
        <f t="shared" si="216"/>
        <v>0</v>
      </c>
      <c r="X331" s="153">
        <v>20</v>
      </c>
      <c r="Y331" s="153">
        <f t="shared" si="217"/>
        <v>1.3938411669367909</v>
      </c>
      <c r="Z331" s="144">
        <f t="shared" si="218"/>
        <v>20</v>
      </c>
      <c r="AA331" s="31"/>
      <c r="AB331" s="454">
        <v>-22</v>
      </c>
      <c r="AC331" s="454">
        <v>-3</v>
      </c>
      <c r="AD331" s="454">
        <v>-13</v>
      </c>
      <c r="AE331" s="454">
        <v>-35</v>
      </c>
      <c r="AF331" s="454">
        <v>-18</v>
      </c>
      <c r="AG331" s="455">
        <v>11</v>
      </c>
    </row>
    <row r="332" spans="2:33" ht="15" customHeight="1" x14ac:dyDescent="0.3">
      <c r="B332" s="372">
        <v>44154</v>
      </c>
      <c r="C332" s="345"/>
      <c r="D332" s="345"/>
      <c r="E332" s="46"/>
      <c r="F332" s="46"/>
      <c r="G332" s="345"/>
      <c r="H332" s="157">
        <v>83</v>
      </c>
      <c r="I332" s="152">
        <v>32</v>
      </c>
      <c r="J332" s="153">
        <v>1478</v>
      </c>
      <c r="K332" s="154">
        <v>0.99261249160510412</v>
      </c>
      <c r="L332" s="153">
        <v>112</v>
      </c>
      <c r="M332" s="154">
        <v>1.0769230769230769</v>
      </c>
      <c r="N332" s="155">
        <v>1590</v>
      </c>
      <c r="O332" s="84"/>
      <c r="P332" s="84"/>
      <c r="Q332" s="153">
        <v>464</v>
      </c>
      <c r="R332" s="110">
        <f t="shared" si="188"/>
        <v>0.57521766707028776</v>
      </c>
      <c r="S332" s="153">
        <v>115</v>
      </c>
      <c r="T332" s="110">
        <f t="shared" si="214"/>
        <v>0.97361685371136053</v>
      </c>
      <c r="U332" s="105">
        <f t="shared" si="215"/>
        <v>579</v>
      </c>
      <c r="V332" s="153">
        <v>0</v>
      </c>
      <c r="W332" s="110">
        <f t="shared" si="216"/>
        <v>0</v>
      </c>
      <c r="X332" s="153">
        <v>18</v>
      </c>
      <c r="Y332" s="153">
        <f t="shared" si="217"/>
        <v>1.2544570502431118</v>
      </c>
      <c r="Z332" s="144">
        <f t="shared" si="218"/>
        <v>18</v>
      </c>
      <c r="AA332" s="31"/>
      <c r="AB332" s="454">
        <v>-19</v>
      </c>
      <c r="AC332" s="454">
        <v>1</v>
      </c>
      <c r="AD332" s="454">
        <v>-9</v>
      </c>
      <c r="AE332" s="454">
        <v>-36</v>
      </c>
      <c r="AF332" s="454">
        <v>-19</v>
      </c>
      <c r="AG332" s="455">
        <v>11</v>
      </c>
    </row>
    <row r="333" spans="2:33" ht="15" customHeight="1" x14ac:dyDescent="0.3">
      <c r="B333" s="372">
        <v>44155</v>
      </c>
      <c r="C333" s="345"/>
      <c r="D333" s="345"/>
      <c r="E333" s="46"/>
      <c r="F333" s="46"/>
      <c r="G333" s="345"/>
      <c r="H333" s="157">
        <v>127</v>
      </c>
      <c r="I333" s="152">
        <v>29</v>
      </c>
      <c r="J333" s="153">
        <v>1480</v>
      </c>
      <c r="K333" s="154">
        <v>0.99129269926322838</v>
      </c>
      <c r="L333" s="153">
        <v>100</v>
      </c>
      <c r="M333" s="154">
        <v>0.90090090090090091</v>
      </c>
      <c r="N333" s="155">
        <v>1580</v>
      </c>
      <c r="O333" s="84"/>
      <c r="P333" s="84"/>
      <c r="Q333" s="153">
        <v>271</v>
      </c>
      <c r="R333" s="110">
        <f t="shared" si="188"/>
        <v>0.33595687020699994</v>
      </c>
      <c r="S333" s="153">
        <v>82</v>
      </c>
      <c r="T333" s="110">
        <f t="shared" si="214"/>
        <v>0.69423114786375273</v>
      </c>
      <c r="U333" s="105">
        <f t="shared" si="215"/>
        <v>353</v>
      </c>
      <c r="V333" s="153">
        <v>0</v>
      </c>
      <c r="W333" s="110">
        <f t="shared" si="216"/>
        <v>0</v>
      </c>
      <c r="X333" s="153">
        <v>13</v>
      </c>
      <c r="Y333" s="153">
        <f t="shared" si="217"/>
        <v>0.90599675850891404</v>
      </c>
      <c r="Z333" s="144">
        <f t="shared" si="218"/>
        <v>13</v>
      </c>
      <c r="AA333" s="31"/>
      <c r="AB333" s="454">
        <v>-22</v>
      </c>
      <c r="AC333" s="454">
        <v>9</v>
      </c>
      <c r="AD333" s="454">
        <v>-16</v>
      </c>
      <c r="AE333" s="454">
        <v>-35</v>
      </c>
      <c r="AF333" s="454">
        <v>-18</v>
      </c>
      <c r="AG333" s="455">
        <v>11</v>
      </c>
    </row>
    <row r="334" spans="2:33" ht="15" customHeight="1" x14ac:dyDescent="0.3">
      <c r="B334" s="372">
        <v>44156</v>
      </c>
      <c r="C334" s="345"/>
      <c r="D334" s="345"/>
      <c r="E334" s="46"/>
      <c r="F334" s="46"/>
      <c r="G334" s="345"/>
      <c r="H334" s="157">
        <v>99</v>
      </c>
      <c r="I334" s="152">
        <v>31</v>
      </c>
      <c r="J334" s="153">
        <v>859</v>
      </c>
      <c r="K334" s="154">
        <v>0.93675027262813526</v>
      </c>
      <c r="L334" s="153">
        <v>56</v>
      </c>
      <c r="M334" s="154">
        <v>1.037037037037037</v>
      </c>
      <c r="N334" s="155">
        <v>915</v>
      </c>
      <c r="O334" s="84"/>
      <c r="P334" s="84"/>
      <c r="Q334" s="157">
        <v>0</v>
      </c>
      <c r="R334" s="110">
        <f t="shared" si="188"/>
        <v>0</v>
      </c>
      <c r="S334" s="157">
        <v>0</v>
      </c>
      <c r="T334" s="110">
        <f t="shared" si="214"/>
        <v>0</v>
      </c>
      <c r="U334" s="105">
        <f t="shared" si="215"/>
        <v>0</v>
      </c>
      <c r="V334" s="157">
        <v>0</v>
      </c>
      <c r="W334" s="157">
        <f t="shared" si="216"/>
        <v>0</v>
      </c>
      <c r="X334" s="157">
        <v>0</v>
      </c>
      <c r="Y334" s="353">
        <f t="shared" si="217"/>
        <v>0</v>
      </c>
      <c r="Z334" s="144">
        <f t="shared" si="218"/>
        <v>0</v>
      </c>
      <c r="AA334" s="31"/>
      <c r="AB334" s="454">
        <v>-53</v>
      </c>
      <c r="AC334" s="454">
        <v>-31</v>
      </c>
      <c r="AD334" s="454">
        <v>-43</v>
      </c>
      <c r="AE334" s="454">
        <v>-56</v>
      </c>
      <c r="AF334" s="454">
        <v>-23</v>
      </c>
      <c r="AG334" s="455">
        <v>17</v>
      </c>
    </row>
    <row r="335" spans="2:33" ht="15" customHeight="1" x14ac:dyDescent="0.3">
      <c r="B335" s="372">
        <v>44157</v>
      </c>
      <c r="C335" s="345"/>
      <c r="D335" s="345"/>
      <c r="E335" s="46"/>
      <c r="F335" s="46"/>
      <c r="G335" s="345"/>
      <c r="H335" s="157">
        <v>121</v>
      </c>
      <c r="I335" s="152">
        <v>29</v>
      </c>
      <c r="J335" s="153">
        <v>824</v>
      </c>
      <c r="K335" s="154">
        <v>0.91555555555555557</v>
      </c>
      <c r="L335" s="153">
        <v>31</v>
      </c>
      <c r="M335" s="154">
        <v>0.86111111111111116</v>
      </c>
      <c r="N335" s="155">
        <v>855</v>
      </c>
      <c r="O335" s="84"/>
      <c r="P335" s="84"/>
      <c r="Q335" s="157">
        <v>0</v>
      </c>
      <c r="R335" s="110">
        <f t="shared" si="188"/>
        <v>0</v>
      </c>
      <c r="S335" s="157">
        <v>0</v>
      </c>
      <c r="T335" s="110">
        <f t="shared" si="214"/>
        <v>0</v>
      </c>
      <c r="U335" s="105">
        <f t="shared" si="215"/>
        <v>0</v>
      </c>
      <c r="V335" s="157">
        <v>0</v>
      </c>
      <c r="W335" s="157">
        <f t="shared" si="216"/>
        <v>0</v>
      </c>
      <c r="X335" s="157">
        <v>0</v>
      </c>
      <c r="Y335" s="353">
        <f t="shared" si="217"/>
        <v>0</v>
      </c>
      <c r="Z335" s="144">
        <f t="shared" si="218"/>
        <v>0</v>
      </c>
      <c r="AA335" s="31"/>
      <c r="AB335" s="454">
        <v>-53</v>
      </c>
      <c r="AC335" s="454">
        <v>-35</v>
      </c>
      <c r="AD335" s="454">
        <v>-45</v>
      </c>
      <c r="AE335" s="454">
        <v>-58</v>
      </c>
      <c r="AF335" s="454">
        <v>-26</v>
      </c>
      <c r="AG335" s="455">
        <v>15</v>
      </c>
    </row>
    <row r="336" spans="2:33" ht="15" customHeight="1" x14ac:dyDescent="0.3">
      <c r="B336" s="372">
        <v>44158</v>
      </c>
      <c r="C336" s="345"/>
      <c r="D336" s="345"/>
      <c r="E336" s="46"/>
      <c r="F336" s="46"/>
      <c r="G336" s="345"/>
      <c r="H336" s="157">
        <v>109</v>
      </c>
      <c r="I336" s="152">
        <v>26</v>
      </c>
      <c r="J336" s="153">
        <v>1474</v>
      </c>
      <c r="K336" s="154">
        <v>0.99326145552560652</v>
      </c>
      <c r="L336" s="153">
        <v>84</v>
      </c>
      <c r="M336" s="154">
        <v>0.83168316831683164</v>
      </c>
      <c r="N336" s="155">
        <v>1558</v>
      </c>
      <c r="O336" s="84"/>
      <c r="P336" s="84"/>
      <c r="Q336" s="153">
        <v>641</v>
      </c>
      <c r="R336" s="110">
        <f t="shared" si="188"/>
        <v>0.79464337196563462</v>
      </c>
      <c r="S336" s="153">
        <v>155</v>
      </c>
      <c r="T336" s="110">
        <f t="shared" si="214"/>
        <v>1.3122661941327032</v>
      </c>
      <c r="U336" s="105">
        <f t="shared" si="215"/>
        <v>796</v>
      </c>
      <c r="V336" s="153">
        <v>0</v>
      </c>
      <c r="W336" s="110">
        <f t="shared" si="216"/>
        <v>0</v>
      </c>
      <c r="X336" s="153">
        <v>18</v>
      </c>
      <c r="Y336" s="153">
        <f t="shared" si="217"/>
        <v>1.2544570502431118</v>
      </c>
      <c r="Z336" s="144">
        <f t="shared" si="218"/>
        <v>18</v>
      </c>
      <c r="AA336" s="31"/>
      <c r="AB336" s="454">
        <v>-20</v>
      </c>
      <c r="AC336" s="454">
        <v>4</v>
      </c>
      <c r="AD336" s="454">
        <v>-18</v>
      </c>
      <c r="AE336" s="454">
        <v>-38</v>
      </c>
      <c r="AF336" s="454">
        <v>-18</v>
      </c>
      <c r="AG336" s="455">
        <v>10</v>
      </c>
    </row>
    <row r="337" spans="2:33" ht="15" customHeight="1" x14ac:dyDescent="0.3">
      <c r="B337" s="372">
        <v>44159</v>
      </c>
      <c r="C337" s="346"/>
      <c r="D337" s="346"/>
      <c r="E337" s="46"/>
      <c r="F337" s="46"/>
      <c r="G337" s="346"/>
      <c r="H337" s="157">
        <v>64</v>
      </c>
      <c r="I337" s="152">
        <v>28</v>
      </c>
      <c r="J337" s="153">
        <v>1478</v>
      </c>
      <c r="K337" s="154">
        <v>0.99261249160510412</v>
      </c>
      <c r="L337" s="153">
        <v>121</v>
      </c>
      <c r="M337" s="154">
        <v>1.1000000000000001</v>
      </c>
      <c r="N337" s="155">
        <v>1599</v>
      </c>
      <c r="O337" s="84"/>
      <c r="P337" s="84"/>
      <c r="Q337" s="153">
        <v>825</v>
      </c>
      <c r="R337" s="110">
        <f t="shared" si="188"/>
        <v>1.0227469295969556</v>
      </c>
      <c r="S337" s="153">
        <v>140</v>
      </c>
      <c r="T337" s="110">
        <f t="shared" ref="T337:T346" si="219">S337/$S$68</f>
        <v>1.1852726914746998</v>
      </c>
      <c r="U337" s="105">
        <f t="shared" ref="U337:U346" si="220">Q337+S337</f>
        <v>965</v>
      </c>
      <c r="V337" s="153">
        <v>1</v>
      </c>
      <c r="W337" s="110">
        <f t="shared" ref="W337:W346" si="221">V337/$V$68</f>
        <v>0.26874999999999999</v>
      </c>
      <c r="X337" s="153">
        <v>12</v>
      </c>
      <c r="Y337" s="153">
        <f t="shared" ref="Y337:Y346" si="222">X337/$X$68</f>
        <v>0.83630470016207448</v>
      </c>
      <c r="Z337" s="144">
        <f t="shared" ref="Z337:Z344" si="223">V337+X337</f>
        <v>13</v>
      </c>
      <c r="AA337" s="31"/>
      <c r="AB337" s="454">
        <v>-20</v>
      </c>
      <c r="AC337" s="454">
        <v>2</v>
      </c>
      <c r="AD337" s="454">
        <v>-23</v>
      </c>
      <c r="AE337" s="454">
        <v>-37</v>
      </c>
      <c r="AF337" s="454">
        <v>-18</v>
      </c>
      <c r="AG337" s="455">
        <v>11</v>
      </c>
    </row>
    <row r="338" spans="2:33" ht="15" customHeight="1" x14ac:dyDescent="0.3">
      <c r="B338" s="372">
        <v>44160</v>
      </c>
      <c r="C338" s="346"/>
      <c r="D338" s="346"/>
      <c r="E338" s="46"/>
      <c r="F338" s="46"/>
      <c r="G338" s="346"/>
      <c r="H338" s="157">
        <v>73</v>
      </c>
      <c r="I338" s="152">
        <v>32</v>
      </c>
      <c r="J338" s="153">
        <v>1479</v>
      </c>
      <c r="K338" s="154">
        <v>0.99261744966442955</v>
      </c>
      <c r="L338" s="153">
        <v>123</v>
      </c>
      <c r="M338" s="154">
        <v>1.0336134453781514</v>
      </c>
      <c r="N338" s="155">
        <v>1602</v>
      </c>
      <c r="O338" s="84"/>
      <c r="P338" s="84"/>
      <c r="Q338" s="153">
        <v>735</v>
      </c>
      <c r="R338" s="110">
        <f t="shared" si="188"/>
        <v>0.9111745372772877</v>
      </c>
      <c r="S338" s="153">
        <v>252</v>
      </c>
      <c r="T338" s="110">
        <f t="shared" si="219"/>
        <v>2.1334908446544594</v>
      </c>
      <c r="U338" s="105">
        <f t="shared" si="220"/>
        <v>987</v>
      </c>
      <c r="V338" s="153">
        <v>0</v>
      </c>
      <c r="W338" s="110">
        <f t="shared" si="221"/>
        <v>0</v>
      </c>
      <c r="X338" s="153">
        <v>36</v>
      </c>
      <c r="Y338" s="153">
        <f t="shared" si="222"/>
        <v>2.5089141004862237</v>
      </c>
      <c r="Z338" s="144">
        <f t="shared" si="223"/>
        <v>36</v>
      </c>
      <c r="AA338" s="31"/>
      <c r="AB338" s="454">
        <v>-23</v>
      </c>
      <c r="AC338" s="454">
        <v>-2</v>
      </c>
      <c r="AD338" s="454">
        <v>-33</v>
      </c>
      <c r="AE338" s="454">
        <v>-39</v>
      </c>
      <c r="AF338" s="454">
        <v>-18</v>
      </c>
      <c r="AG338" s="455">
        <v>12</v>
      </c>
    </row>
    <row r="339" spans="2:33" ht="15" customHeight="1" x14ac:dyDescent="0.3">
      <c r="B339" s="372">
        <v>44161</v>
      </c>
      <c r="C339" s="346"/>
      <c r="D339" s="346"/>
      <c r="E339" s="46"/>
      <c r="F339" s="46"/>
      <c r="G339" s="346"/>
      <c r="H339" s="157">
        <v>82</v>
      </c>
      <c r="I339" s="152">
        <v>29</v>
      </c>
      <c r="J339" s="153">
        <v>1478</v>
      </c>
      <c r="K339" s="154">
        <v>0.99261249160510412</v>
      </c>
      <c r="L339" s="153">
        <v>102</v>
      </c>
      <c r="M339" s="154">
        <v>0.98076923076923073</v>
      </c>
      <c r="N339" s="155">
        <v>1580</v>
      </c>
      <c r="O339" s="84"/>
      <c r="P339" s="84"/>
      <c r="Q339" s="153">
        <v>1130</v>
      </c>
      <c r="R339" s="110">
        <f t="shared" si="188"/>
        <v>1.4008533702358301</v>
      </c>
      <c r="S339" s="153">
        <v>228</v>
      </c>
      <c r="T339" s="110">
        <f t="shared" si="219"/>
        <v>1.9303012404016537</v>
      </c>
      <c r="U339" s="105">
        <f t="shared" si="220"/>
        <v>1358</v>
      </c>
      <c r="V339" s="153">
        <v>0</v>
      </c>
      <c r="W339" s="110">
        <f t="shared" si="221"/>
        <v>0</v>
      </c>
      <c r="X339" s="153">
        <v>6</v>
      </c>
      <c r="Y339" s="153">
        <f t="shared" si="222"/>
        <v>0.41815235008103724</v>
      </c>
      <c r="Z339" s="144">
        <f t="shared" si="223"/>
        <v>6</v>
      </c>
      <c r="AA339" s="31"/>
      <c r="AB339" s="454">
        <v>-19</v>
      </c>
      <c r="AC339" s="454">
        <v>3</v>
      </c>
      <c r="AD339" s="454">
        <v>-24</v>
      </c>
      <c r="AE339" s="454">
        <v>-37</v>
      </c>
      <c r="AF339" s="454">
        <v>-18</v>
      </c>
      <c r="AG339" s="455">
        <v>11</v>
      </c>
    </row>
    <row r="340" spans="2:33" ht="15" customHeight="1" x14ac:dyDescent="0.3">
      <c r="B340" s="372">
        <v>44162</v>
      </c>
      <c r="C340" s="346"/>
      <c r="D340" s="346"/>
      <c r="E340" s="46"/>
      <c r="F340" s="46"/>
      <c r="G340" s="346"/>
      <c r="H340" s="157">
        <v>124</v>
      </c>
      <c r="I340" s="152">
        <v>21</v>
      </c>
      <c r="J340" s="153">
        <v>1476</v>
      </c>
      <c r="K340" s="154">
        <v>0.98861352980576023</v>
      </c>
      <c r="L340" s="153">
        <v>108</v>
      </c>
      <c r="M340" s="154">
        <v>0.97297297297297303</v>
      </c>
      <c r="N340" s="155">
        <v>1584</v>
      </c>
      <c r="O340" s="84"/>
      <c r="P340" s="84"/>
      <c r="Q340" s="153">
        <v>1648</v>
      </c>
      <c r="R340" s="110">
        <f t="shared" si="188"/>
        <v>2.0430144726979185</v>
      </c>
      <c r="S340" s="153">
        <v>391</v>
      </c>
      <c r="T340" s="110">
        <f t="shared" si="219"/>
        <v>3.3102973026186255</v>
      </c>
      <c r="U340" s="105">
        <f t="shared" si="220"/>
        <v>2039</v>
      </c>
      <c r="V340" s="153">
        <v>0</v>
      </c>
      <c r="W340" s="110">
        <f t="shared" si="221"/>
        <v>0</v>
      </c>
      <c r="X340" s="153">
        <v>18</v>
      </c>
      <c r="Y340" s="153">
        <f t="shared" si="222"/>
        <v>1.2544570502431118</v>
      </c>
      <c r="Z340" s="144">
        <f t="shared" si="223"/>
        <v>18</v>
      </c>
      <c r="AA340" s="31"/>
      <c r="AB340" s="454">
        <v>-19</v>
      </c>
      <c r="AC340" s="454">
        <v>10</v>
      </c>
      <c r="AD340" s="454">
        <v>-21</v>
      </c>
      <c r="AE340" s="454">
        <v>-33</v>
      </c>
      <c r="AF340" s="454">
        <v>-18</v>
      </c>
      <c r="AG340" s="455">
        <v>9</v>
      </c>
    </row>
    <row r="341" spans="2:33" ht="15" customHeight="1" x14ac:dyDescent="0.3">
      <c r="B341" s="372">
        <v>44163</v>
      </c>
      <c r="C341" s="346"/>
      <c r="D341" s="346"/>
      <c r="E341" s="46"/>
      <c r="F341" s="46"/>
      <c r="G341" s="346"/>
      <c r="H341" s="157">
        <v>99</v>
      </c>
      <c r="I341" s="152">
        <v>20</v>
      </c>
      <c r="J341" s="153">
        <v>505</v>
      </c>
      <c r="K341" s="154">
        <v>0.55070883315158126</v>
      </c>
      <c r="L341" s="153">
        <v>71</v>
      </c>
      <c r="M341" s="154">
        <v>1.3148148148148149</v>
      </c>
      <c r="N341" s="155">
        <v>576</v>
      </c>
      <c r="O341" s="84"/>
      <c r="P341" s="84"/>
      <c r="Q341" s="157">
        <v>0</v>
      </c>
      <c r="R341" s="110">
        <f t="shared" si="188"/>
        <v>0</v>
      </c>
      <c r="S341" s="157">
        <v>0</v>
      </c>
      <c r="T341" s="115">
        <f t="shared" si="219"/>
        <v>0</v>
      </c>
      <c r="U341" s="124">
        <f t="shared" si="220"/>
        <v>0</v>
      </c>
      <c r="V341" s="157">
        <v>0</v>
      </c>
      <c r="W341" s="157">
        <f t="shared" si="221"/>
        <v>0</v>
      </c>
      <c r="X341" s="157">
        <v>0</v>
      </c>
      <c r="Y341" s="157">
        <f t="shared" si="222"/>
        <v>0</v>
      </c>
      <c r="Z341" s="125">
        <f t="shared" si="223"/>
        <v>0</v>
      </c>
      <c r="AA341" s="31"/>
      <c r="AB341" s="454">
        <v>-50</v>
      </c>
      <c r="AC341" s="454">
        <v>-28</v>
      </c>
      <c r="AD341" s="454">
        <v>-54</v>
      </c>
      <c r="AE341" s="454">
        <v>-57</v>
      </c>
      <c r="AF341" s="454">
        <v>-20</v>
      </c>
      <c r="AG341" s="455">
        <v>17</v>
      </c>
    </row>
    <row r="342" spans="2:33" ht="15" customHeight="1" x14ac:dyDescent="0.3">
      <c r="B342" s="372">
        <v>44164</v>
      </c>
      <c r="C342" s="345"/>
      <c r="D342" s="345"/>
      <c r="E342" s="46"/>
      <c r="F342" s="46"/>
      <c r="G342" s="345"/>
      <c r="H342" s="157">
        <v>125</v>
      </c>
      <c r="I342" s="152">
        <v>17</v>
      </c>
      <c r="J342" s="153">
        <v>484</v>
      </c>
      <c r="K342" s="154">
        <v>0.5377777777777778</v>
      </c>
      <c r="L342" s="153">
        <v>32</v>
      </c>
      <c r="M342" s="154">
        <v>0.88888888888888884</v>
      </c>
      <c r="N342" s="155">
        <v>516</v>
      </c>
      <c r="O342" s="84"/>
      <c r="P342" s="84"/>
      <c r="Q342" s="157">
        <v>0</v>
      </c>
      <c r="R342" s="110">
        <f t="shared" si="188"/>
        <v>0</v>
      </c>
      <c r="S342" s="157">
        <v>0</v>
      </c>
      <c r="T342" s="115">
        <f t="shared" si="219"/>
        <v>0</v>
      </c>
      <c r="U342" s="124">
        <f t="shared" si="220"/>
        <v>0</v>
      </c>
      <c r="V342" s="157">
        <v>0</v>
      </c>
      <c r="W342" s="157">
        <f t="shared" si="221"/>
        <v>0</v>
      </c>
      <c r="X342" s="157">
        <v>0</v>
      </c>
      <c r="Y342" s="157">
        <f t="shared" si="222"/>
        <v>0</v>
      </c>
      <c r="Z342" s="125">
        <f t="shared" si="223"/>
        <v>0</v>
      </c>
      <c r="AA342" s="31"/>
      <c r="AB342" s="454">
        <v>-51</v>
      </c>
      <c r="AC342" s="454">
        <v>-33</v>
      </c>
      <c r="AD342" s="454">
        <v>-60</v>
      </c>
      <c r="AE342" s="454">
        <v>-62</v>
      </c>
      <c r="AF342" s="454">
        <v>-24</v>
      </c>
      <c r="AG342" s="455">
        <v>16</v>
      </c>
    </row>
    <row r="343" spans="2:33" ht="15" customHeight="1" x14ac:dyDescent="0.3">
      <c r="B343" s="372">
        <v>44165</v>
      </c>
      <c r="C343" s="378">
        <v>49477</v>
      </c>
      <c r="D343" s="346"/>
      <c r="E343" s="46"/>
      <c r="F343" s="46"/>
      <c r="G343" s="346"/>
      <c r="H343" s="157">
        <v>107</v>
      </c>
      <c r="I343" s="152">
        <v>25</v>
      </c>
      <c r="J343" s="153">
        <v>1125</v>
      </c>
      <c r="K343" s="154">
        <v>0.75808625336927227</v>
      </c>
      <c r="L343" s="153">
        <v>88</v>
      </c>
      <c r="M343" s="154">
        <v>0.87128712871287128</v>
      </c>
      <c r="N343" s="155">
        <v>1213</v>
      </c>
      <c r="O343" s="84"/>
      <c r="P343" s="84"/>
      <c r="Q343" s="153">
        <v>1134</v>
      </c>
      <c r="R343" s="110">
        <f t="shared" si="188"/>
        <v>1.4058121432278152</v>
      </c>
      <c r="S343" s="153">
        <v>283</v>
      </c>
      <c r="T343" s="110">
        <f t="shared" si="219"/>
        <v>2.395944083481</v>
      </c>
      <c r="U343" s="105">
        <f t="shared" si="220"/>
        <v>1417</v>
      </c>
      <c r="V343" s="153">
        <v>0</v>
      </c>
      <c r="W343" s="110">
        <f t="shared" si="221"/>
        <v>0</v>
      </c>
      <c r="X343" s="153">
        <v>4</v>
      </c>
      <c r="Y343" s="153">
        <f t="shared" si="222"/>
        <v>0.27876823338735818</v>
      </c>
      <c r="Z343" s="144">
        <f t="shared" si="223"/>
        <v>4</v>
      </c>
      <c r="AA343" s="31"/>
      <c r="AB343" s="454">
        <v>-30</v>
      </c>
      <c r="AC343" s="454">
        <v>-7</v>
      </c>
      <c r="AD343" s="454">
        <v>-30</v>
      </c>
      <c r="AE343" s="454">
        <v>-55</v>
      </c>
      <c r="AF343" s="454">
        <v>-49</v>
      </c>
      <c r="AG343" s="455">
        <v>22</v>
      </c>
    </row>
    <row r="344" spans="2:33" ht="15" customHeight="1" x14ac:dyDescent="0.3">
      <c r="B344" s="372">
        <v>44166</v>
      </c>
      <c r="C344" s="346"/>
      <c r="D344" s="346"/>
      <c r="E344" s="46"/>
      <c r="F344" s="46"/>
      <c r="G344" s="346"/>
      <c r="H344" s="157">
        <v>71</v>
      </c>
      <c r="I344" s="152">
        <v>24</v>
      </c>
      <c r="J344" s="153">
        <v>491</v>
      </c>
      <c r="K344" s="154">
        <v>0.3297515110812626</v>
      </c>
      <c r="L344" s="153">
        <v>65</v>
      </c>
      <c r="M344" s="154">
        <v>0.59090909090909094</v>
      </c>
      <c r="N344" s="155">
        <v>556</v>
      </c>
      <c r="O344" s="84"/>
      <c r="P344" s="84"/>
      <c r="Q344" s="157">
        <v>0</v>
      </c>
      <c r="R344" s="110">
        <f t="shared" si="188"/>
        <v>0</v>
      </c>
      <c r="S344" s="157">
        <v>0</v>
      </c>
      <c r="T344" s="115">
        <f t="shared" si="219"/>
        <v>0</v>
      </c>
      <c r="U344" s="124">
        <f t="shared" si="220"/>
        <v>0</v>
      </c>
      <c r="V344" s="153">
        <v>0</v>
      </c>
      <c r="W344" s="115">
        <f t="shared" si="221"/>
        <v>0</v>
      </c>
      <c r="X344" s="153">
        <v>0</v>
      </c>
      <c r="Y344" s="157">
        <f t="shared" si="222"/>
        <v>0</v>
      </c>
      <c r="Z344" s="125">
        <f t="shared" si="223"/>
        <v>0</v>
      </c>
      <c r="AA344" s="31"/>
      <c r="AB344" s="454">
        <v>-44</v>
      </c>
      <c r="AC344" s="454">
        <v>-24</v>
      </c>
      <c r="AD344" s="454">
        <v>-21</v>
      </c>
      <c r="AE344" s="454">
        <v>-67</v>
      </c>
      <c r="AF344" s="454">
        <v>-75</v>
      </c>
      <c r="AG344" s="455">
        <v>33</v>
      </c>
    </row>
    <row r="345" spans="2:33" ht="15" customHeight="1" x14ac:dyDescent="0.3">
      <c r="B345" s="372">
        <v>44167</v>
      </c>
      <c r="C345" s="345"/>
      <c r="D345" s="345"/>
      <c r="E345" s="46"/>
      <c r="F345" s="46"/>
      <c r="G345" s="345"/>
      <c r="H345" s="157">
        <v>83</v>
      </c>
      <c r="I345" s="152">
        <v>22</v>
      </c>
      <c r="J345" s="153">
        <v>1464</v>
      </c>
      <c r="K345" s="154">
        <v>0.98255033557046978</v>
      </c>
      <c r="L345" s="153">
        <v>102</v>
      </c>
      <c r="M345" s="154">
        <v>0.8571428571428571</v>
      </c>
      <c r="N345" s="155">
        <v>1566</v>
      </c>
      <c r="O345" s="84"/>
      <c r="P345" s="84"/>
      <c r="Q345" s="153">
        <v>395</v>
      </c>
      <c r="R345" s="110">
        <f t="shared" si="188"/>
        <v>0.48967883295854236</v>
      </c>
      <c r="S345" s="153">
        <v>102</v>
      </c>
      <c r="T345" s="110">
        <f t="shared" si="219"/>
        <v>0.86355581807442405</v>
      </c>
      <c r="U345" s="105">
        <f t="shared" si="220"/>
        <v>497</v>
      </c>
      <c r="V345" s="153">
        <v>6</v>
      </c>
      <c r="W345" s="110">
        <f t="shared" si="221"/>
        <v>1.6125</v>
      </c>
      <c r="X345" s="153">
        <v>11</v>
      </c>
      <c r="Y345" s="153">
        <f t="shared" si="222"/>
        <v>0.76661264181523503</v>
      </c>
      <c r="Z345" s="144">
        <f t="shared" ref="Z345:Z346" si="224">V345+X345</f>
        <v>17</v>
      </c>
      <c r="AA345" s="31"/>
      <c r="AB345" s="454">
        <v>-11</v>
      </c>
      <c r="AC345" s="454">
        <v>15</v>
      </c>
      <c r="AD345" s="454">
        <v>-11</v>
      </c>
      <c r="AE345" s="454">
        <v>-28</v>
      </c>
      <c r="AF345" s="454">
        <v>-15</v>
      </c>
      <c r="AG345" s="455">
        <v>8</v>
      </c>
    </row>
    <row r="346" spans="2:33" ht="15" customHeight="1" x14ac:dyDescent="0.3">
      <c r="B346" s="372">
        <v>44168</v>
      </c>
      <c r="C346" s="347"/>
      <c r="D346" s="347"/>
      <c r="E346" s="46"/>
      <c r="F346" s="46"/>
      <c r="G346" s="347"/>
      <c r="H346" s="157">
        <v>76</v>
      </c>
      <c r="I346" s="152">
        <v>22</v>
      </c>
      <c r="J346" s="153">
        <v>1477</v>
      </c>
      <c r="K346" s="154">
        <v>0.99194089993284085</v>
      </c>
      <c r="L346" s="153">
        <v>106</v>
      </c>
      <c r="M346" s="154">
        <v>1.0192307692307692</v>
      </c>
      <c r="N346" s="155">
        <v>1583</v>
      </c>
      <c r="O346" s="84"/>
      <c r="P346" s="84"/>
      <c r="Q346" s="153">
        <v>342</v>
      </c>
      <c r="R346" s="110">
        <f t="shared" si="188"/>
        <v>0.42397509081473794</v>
      </c>
      <c r="S346" s="153">
        <v>68</v>
      </c>
      <c r="T346" s="110">
        <f t="shared" si="219"/>
        <v>0.5757038787162827</v>
      </c>
      <c r="U346" s="105">
        <f t="shared" si="220"/>
        <v>410</v>
      </c>
      <c r="V346" s="153">
        <v>0</v>
      </c>
      <c r="W346" s="110">
        <f t="shared" si="221"/>
        <v>0</v>
      </c>
      <c r="X346" s="153">
        <v>21</v>
      </c>
      <c r="Y346" s="153">
        <f t="shared" si="222"/>
        <v>1.4635332252836304</v>
      </c>
      <c r="Z346" s="144">
        <f t="shared" si="224"/>
        <v>21</v>
      </c>
      <c r="AA346" s="31"/>
      <c r="AB346" s="454">
        <v>-12</v>
      </c>
      <c r="AC346" s="454">
        <v>11</v>
      </c>
      <c r="AD346" s="454">
        <v>-15</v>
      </c>
      <c r="AE346" s="454">
        <v>-33</v>
      </c>
      <c r="AF346" s="454">
        <v>-16</v>
      </c>
      <c r="AG346" s="455">
        <v>9</v>
      </c>
    </row>
    <row r="347" spans="2:33" ht="15" customHeight="1" x14ac:dyDescent="0.3">
      <c r="B347" s="372">
        <v>44169</v>
      </c>
      <c r="C347" s="347"/>
      <c r="D347" s="347"/>
      <c r="E347" s="46"/>
      <c r="F347" s="46"/>
      <c r="G347" s="347"/>
      <c r="H347" s="157">
        <v>122</v>
      </c>
      <c r="I347" s="152">
        <v>7</v>
      </c>
      <c r="J347" s="153">
        <v>1480</v>
      </c>
      <c r="K347" s="154">
        <v>0.99129269926322838</v>
      </c>
      <c r="L347" s="153">
        <v>111</v>
      </c>
      <c r="M347" s="154">
        <v>1</v>
      </c>
      <c r="N347" s="155">
        <v>1591</v>
      </c>
      <c r="O347" s="84"/>
      <c r="P347" s="84"/>
      <c r="Q347" s="153">
        <v>272</v>
      </c>
      <c r="R347" s="110">
        <f t="shared" si="188"/>
        <v>0.33719656345499627</v>
      </c>
      <c r="S347" s="153">
        <v>59</v>
      </c>
      <c r="T347" s="110">
        <f t="shared" ref="T347:T357" si="225">S347/$S$68</f>
        <v>0.49950777712148059</v>
      </c>
      <c r="U347" s="105">
        <f t="shared" ref="U347:U357" si="226">Q347+S347</f>
        <v>331</v>
      </c>
      <c r="V347" s="153">
        <v>0</v>
      </c>
      <c r="W347" s="110">
        <f t="shared" ref="W347:W357" si="227">V347/$V$68</f>
        <v>0</v>
      </c>
      <c r="X347" s="153">
        <v>30</v>
      </c>
      <c r="Y347" s="153">
        <f t="shared" ref="Y347:Y357" si="228">X347/$X$68</f>
        <v>2.0907617504051861</v>
      </c>
      <c r="Z347" s="144">
        <f t="shared" ref="Z347:Z357" si="229">V347+X347</f>
        <v>30</v>
      </c>
      <c r="AA347" s="31"/>
      <c r="AB347" s="454">
        <v>-24</v>
      </c>
      <c r="AC347" s="454">
        <v>7</v>
      </c>
      <c r="AD347" s="454">
        <v>-39</v>
      </c>
      <c r="AE347" s="454">
        <v>-37</v>
      </c>
      <c r="AF347" s="454">
        <v>-17</v>
      </c>
      <c r="AG347" s="455">
        <v>11</v>
      </c>
    </row>
    <row r="348" spans="2:33" ht="15" customHeight="1" x14ac:dyDescent="0.3">
      <c r="B348" s="372">
        <v>44170</v>
      </c>
      <c r="C348" s="347"/>
      <c r="D348" s="347"/>
      <c r="E348" s="46"/>
      <c r="F348" s="46"/>
      <c r="G348" s="347"/>
      <c r="H348" s="157">
        <v>98</v>
      </c>
      <c r="I348" s="152">
        <v>19</v>
      </c>
      <c r="J348" s="153">
        <v>624</v>
      </c>
      <c r="K348" s="154">
        <v>0.68047982551799346</v>
      </c>
      <c r="L348" s="153">
        <v>63</v>
      </c>
      <c r="M348" s="154">
        <v>1.1666666666666667</v>
      </c>
      <c r="N348" s="155">
        <v>687</v>
      </c>
      <c r="O348" s="84"/>
      <c r="P348" s="84"/>
      <c r="Q348" s="157">
        <v>0</v>
      </c>
      <c r="R348" s="110">
        <f t="shared" si="188"/>
        <v>0</v>
      </c>
      <c r="S348" s="157">
        <v>0</v>
      </c>
      <c r="T348" s="115">
        <f t="shared" si="225"/>
        <v>0</v>
      </c>
      <c r="U348" s="124">
        <f t="shared" si="226"/>
        <v>0</v>
      </c>
      <c r="V348" s="157">
        <v>0</v>
      </c>
      <c r="W348" s="157">
        <f t="shared" si="227"/>
        <v>0</v>
      </c>
      <c r="X348" s="157">
        <v>0</v>
      </c>
      <c r="Y348" s="153">
        <f t="shared" si="228"/>
        <v>0</v>
      </c>
      <c r="Z348" s="144">
        <f t="shared" si="229"/>
        <v>0</v>
      </c>
      <c r="AA348" s="31"/>
      <c r="AB348" s="454">
        <v>-48</v>
      </c>
      <c r="AC348" s="454">
        <v>-24</v>
      </c>
      <c r="AD348" s="454">
        <v>-54</v>
      </c>
      <c r="AE348" s="454">
        <v>-56</v>
      </c>
      <c r="AF348" s="454">
        <v>-18</v>
      </c>
      <c r="AG348" s="455">
        <v>17</v>
      </c>
    </row>
    <row r="349" spans="2:33" ht="15" customHeight="1" x14ac:dyDescent="0.3">
      <c r="B349" s="372">
        <v>44171</v>
      </c>
      <c r="C349" s="347"/>
      <c r="D349" s="347"/>
      <c r="E349" s="46"/>
      <c r="F349" s="46"/>
      <c r="G349" s="347"/>
      <c r="H349" s="157">
        <v>116</v>
      </c>
      <c r="I349" s="152">
        <v>19</v>
      </c>
      <c r="J349" s="153">
        <v>599</v>
      </c>
      <c r="K349" s="154">
        <v>0.66555555555555557</v>
      </c>
      <c r="L349" s="153">
        <v>33</v>
      </c>
      <c r="M349" s="154">
        <v>0.91666666666666663</v>
      </c>
      <c r="N349" s="155">
        <v>632</v>
      </c>
      <c r="O349" s="84"/>
      <c r="P349" s="84"/>
      <c r="Q349" s="157">
        <v>0</v>
      </c>
      <c r="R349" s="110">
        <f t="shared" si="188"/>
        <v>0</v>
      </c>
      <c r="S349" s="157">
        <v>0</v>
      </c>
      <c r="T349" s="115">
        <f t="shared" si="225"/>
        <v>0</v>
      </c>
      <c r="U349" s="124">
        <f t="shared" si="226"/>
        <v>0</v>
      </c>
      <c r="V349" s="157">
        <v>0</v>
      </c>
      <c r="W349" s="157">
        <f t="shared" si="227"/>
        <v>0</v>
      </c>
      <c r="X349" s="157">
        <v>0</v>
      </c>
      <c r="Y349" s="153">
        <f t="shared" si="228"/>
        <v>0</v>
      </c>
      <c r="Z349" s="144">
        <f t="shared" si="229"/>
        <v>0</v>
      </c>
      <c r="AA349" s="31"/>
      <c r="AB349" s="454">
        <v>-50</v>
      </c>
      <c r="AC349" s="454">
        <v>-32</v>
      </c>
      <c r="AD349" s="454">
        <v>-64</v>
      </c>
      <c r="AE349" s="454">
        <v>-61</v>
      </c>
      <c r="AF349" s="454">
        <v>-22</v>
      </c>
      <c r="AG349" s="455">
        <v>16</v>
      </c>
    </row>
    <row r="350" spans="2:33" ht="15" customHeight="1" x14ac:dyDescent="0.3">
      <c r="B350" s="372">
        <v>44172</v>
      </c>
      <c r="C350" s="347"/>
      <c r="D350" s="347"/>
      <c r="E350" s="46"/>
      <c r="F350" s="46"/>
      <c r="G350" s="347"/>
      <c r="H350" s="157">
        <v>96</v>
      </c>
      <c r="I350" s="152">
        <v>22</v>
      </c>
      <c r="J350" s="153">
        <v>1216</v>
      </c>
      <c r="K350" s="154">
        <v>0.81940700808625333</v>
      </c>
      <c r="L350" s="153">
        <v>98</v>
      </c>
      <c r="M350" s="154">
        <v>0.97029702970297027</v>
      </c>
      <c r="N350" s="155">
        <v>1314</v>
      </c>
      <c r="O350" s="84"/>
      <c r="P350" s="84"/>
      <c r="Q350" s="153">
        <v>0</v>
      </c>
      <c r="R350" s="110">
        <f t="shared" si="188"/>
        <v>0</v>
      </c>
      <c r="S350" s="153">
        <v>0</v>
      </c>
      <c r="T350" s="110">
        <f t="shared" si="225"/>
        <v>0</v>
      </c>
      <c r="U350" s="105">
        <f t="shared" si="226"/>
        <v>0</v>
      </c>
      <c r="V350" s="153">
        <v>0</v>
      </c>
      <c r="W350" s="110">
        <f t="shared" si="227"/>
        <v>0</v>
      </c>
      <c r="X350" s="153">
        <v>0</v>
      </c>
      <c r="Y350" s="153">
        <f t="shared" si="228"/>
        <v>0</v>
      </c>
      <c r="Z350" s="144">
        <f t="shared" si="229"/>
        <v>0</v>
      </c>
      <c r="AA350" s="31"/>
      <c r="AB350" s="454">
        <v>-28</v>
      </c>
      <c r="AC350" s="454">
        <v>-6</v>
      </c>
      <c r="AD350" s="454">
        <v>-37</v>
      </c>
      <c r="AE350" s="454">
        <v>-56</v>
      </c>
      <c r="AF350" s="454">
        <v>-49</v>
      </c>
      <c r="AG350" s="455">
        <v>22</v>
      </c>
    </row>
    <row r="351" spans="2:33" ht="15" customHeight="1" x14ac:dyDescent="0.3">
      <c r="B351" s="372">
        <v>44173</v>
      </c>
      <c r="C351" s="347"/>
      <c r="D351" s="347"/>
      <c r="E351" s="46"/>
      <c r="F351" s="46"/>
      <c r="G351" s="347"/>
      <c r="H351" s="157">
        <v>75</v>
      </c>
      <c r="I351" s="152">
        <v>18</v>
      </c>
      <c r="J351" s="153">
        <v>605</v>
      </c>
      <c r="K351" s="154">
        <v>0.40631296171927467</v>
      </c>
      <c r="L351" s="153">
        <v>73</v>
      </c>
      <c r="M351" s="154">
        <v>0.66363636363636369</v>
      </c>
      <c r="N351" s="155">
        <v>678</v>
      </c>
      <c r="O351" s="84"/>
      <c r="P351" s="84"/>
      <c r="Q351" s="153">
        <v>0</v>
      </c>
      <c r="R351" s="110">
        <f t="shared" si="188"/>
        <v>0</v>
      </c>
      <c r="S351" s="153">
        <v>0</v>
      </c>
      <c r="T351" s="110">
        <f t="shared" si="225"/>
        <v>0</v>
      </c>
      <c r="U351" s="105">
        <f t="shared" si="226"/>
        <v>0</v>
      </c>
      <c r="V351" s="153">
        <v>0</v>
      </c>
      <c r="W351" s="110">
        <f t="shared" si="227"/>
        <v>0</v>
      </c>
      <c r="X351" s="153">
        <v>0</v>
      </c>
      <c r="Y351" s="153">
        <f t="shared" si="228"/>
        <v>0</v>
      </c>
      <c r="Z351" s="144">
        <f t="shared" si="229"/>
        <v>0</v>
      </c>
      <c r="AA351" s="31"/>
      <c r="AB351" s="454">
        <v>-45</v>
      </c>
      <c r="AC351" s="454">
        <v>-24</v>
      </c>
      <c r="AD351" s="454">
        <v>-42</v>
      </c>
      <c r="AE351" s="454">
        <v>-69</v>
      </c>
      <c r="AF351" s="454">
        <v>-75</v>
      </c>
      <c r="AG351" s="455">
        <v>34</v>
      </c>
    </row>
    <row r="352" spans="2:33" ht="15" customHeight="1" x14ac:dyDescent="0.3">
      <c r="B352" s="372">
        <v>44174</v>
      </c>
      <c r="C352" s="347"/>
      <c r="D352" s="347"/>
      <c r="E352" s="46"/>
      <c r="F352" s="46"/>
      <c r="G352" s="347"/>
      <c r="H352" s="157">
        <v>82</v>
      </c>
      <c r="I352" s="152">
        <v>36</v>
      </c>
      <c r="J352" s="153">
        <v>1465</v>
      </c>
      <c r="K352" s="154">
        <v>0.98322147651006708</v>
      </c>
      <c r="L352" s="153">
        <v>106</v>
      </c>
      <c r="M352" s="154">
        <v>0.89075630252100846</v>
      </c>
      <c r="N352" s="155">
        <v>1571</v>
      </c>
      <c r="O352" s="84"/>
      <c r="P352" s="84"/>
      <c r="Q352" s="153">
        <v>619</v>
      </c>
      <c r="R352" s="110">
        <f t="shared" si="188"/>
        <v>0.76737012050971576</v>
      </c>
      <c r="S352" s="153">
        <v>148</v>
      </c>
      <c r="T352" s="110">
        <f t="shared" si="225"/>
        <v>1.2530025595589682</v>
      </c>
      <c r="U352" s="105">
        <f t="shared" si="226"/>
        <v>767</v>
      </c>
      <c r="V352" s="153">
        <v>0</v>
      </c>
      <c r="W352" s="110">
        <f t="shared" si="227"/>
        <v>0</v>
      </c>
      <c r="X352" s="153">
        <v>34</v>
      </c>
      <c r="Y352" s="153">
        <f t="shared" si="228"/>
        <v>2.3695299837925443</v>
      </c>
      <c r="Z352" s="144">
        <f t="shared" si="229"/>
        <v>34</v>
      </c>
      <c r="AA352" s="31"/>
      <c r="AB352" s="454">
        <v>-12</v>
      </c>
      <c r="AC352" s="454">
        <v>12</v>
      </c>
      <c r="AD352" s="454">
        <v>-21</v>
      </c>
      <c r="AE352" s="454">
        <v>-30</v>
      </c>
      <c r="AF352" s="454">
        <v>-15</v>
      </c>
      <c r="AG352" s="455">
        <v>8</v>
      </c>
    </row>
    <row r="353" spans="2:33" ht="15" customHeight="1" x14ac:dyDescent="0.3">
      <c r="B353" s="372">
        <v>44175</v>
      </c>
      <c r="C353" s="354"/>
      <c r="D353" s="354"/>
      <c r="E353" s="46"/>
      <c r="F353" s="46"/>
      <c r="G353" s="354"/>
      <c r="H353" s="157">
        <v>89</v>
      </c>
      <c r="I353" s="152">
        <v>27</v>
      </c>
      <c r="J353" s="153">
        <v>1478</v>
      </c>
      <c r="K353" s="154">
        <v>0.99261249160510412</v>
      </c>
      <c r="L353" s="153">
        <v>116</v>
      </c>
      <c r="M353" s="154">
        <v>1.1153846153846154</v>
      </c>
      <c r="N353" s="155">
        <v>1594</v>
      </c>
      <c r="O353" s="84"/>
      <c r="P353" s="84"/>
      <c r="Q353" s="153">
        <v>500</v>
      </c>
      <c r="R353" s="110">
        <f t="shared" si="188"/>
        <v>0.61984662399815493</v>
      </c>
      <c r="S353" s="153">
        <v>154</v>
      </c>
      <c r="T353" s="110">
        <f t="shared" si="225"/>
        <v>1.3037999606221697</v>
      </c>
      <c r="U353" s="105">
        <f t="shared" si="226"/>
        <v>654</v>
      </c>
      <c r="V353" s="153">
        <v>3</v>
      </c>
      <c r="W353" s="110">
        <f t="shared" si="227"/>
        <v>0.80625000000000002</v>
      </c>
      <c r="X353" s="153">
        <v>4</v>
      </c>
      <c r="Y353" s="153">
        <f t="shared" si="228"/>
        <v>0.27876823338735818</v>
      </c>
      <c r="Z353" s="144">
        <f t="shared" si="229"/>
        <v>7</v>
      </c>
      <c r="AA353" s="31"/>
      <c r="AB353" s="454">
        <v>-17</v>
      </c>
      <c r="AC353" s="454">
        <v>4</v>
      </c>
      <c r="AD353" s="454">
        <v>-32</v>
      </c>
      <c r="AE353" s="454">
        <v>-36</v>
      </c>
      <c r="AF353" s="454">
        <v>-16</v>
      </c>
      <c r="AG353" s="455">
        <v>10</v>
      </c>
    </row>
    <row r="354" spans="2:33" ht="15" customHeight="1" x14ac:dyDescent="0.3">
      <c r="B354" s="372">
        <v>44176</v>
      </c>
      <c r="C354" s="354"/>
      <c r="D354" s="354"/>
      <c r="E354" s="46"/>
      <c r="F354" s="46"/>
      <c r="G354" s="354"/>
      <c r="H354" s="157">
        <v>134</v>
      </c>
      <c r="I354" s="152">
        <v>31</v>
      </c>
      <c r="J354" s="153">
        <v>1476</v>
      </c>
      <c r="K354" s="154">
        <v>0.98861352980576023</v>
      </c>
      <c r="L354" s="153">
        <v>123</v>
      </c>
      <c r="M354" s="154">
        <v>1.1081081081081081</v>
      </c>
      <c r="N354" s="155">
        <v>1599</v>
      </c>
      <c r="O354" s="84"/>
      <c r="P354" s="84"/>
      <c r="Q354" s="153">
        <v>492</v>
      </c>
      <c r="R354" s="110">
        <f t="shared" si="188"/>
        <v>0.60992907801418439</v>
      </c>
      <c r="S354" s="153">
        <v>124</v>
      </c>
      <c r="T354" s="110">
        <f t="shared" si="225"/>
        <v>1.0498129553061626</v>
      </c>
      <c r="U354" s="105">
        <f t="shared" si="226"/>
        <v>616</v>
      </c>
      <c r="V354" s="153">
        <v>8</v>
      </c>
      <c r="W354" s="110">
        <f t="shared" si="227"/>
        <v>2.15</v>
      </c>
      <c r="X354" s="153">
        <v>26</v>
      </c>
      <c r="Y354" s="153">
        <f t="shared" si="228"/>
        <v>1.8119935170178281</v>
      </c>
      <c r="Z354" s="144">
        <f t="shared" si="229"/>
        <v>34</v>
      </c>
      <c r="AA354" s="31"/>
      <c r="AB354" s="454">
        <v>-22</v>
      </c>
      <c r="AC354" s="454">
        <v>6</v>
      </c>
      <c r="AD354" s="454">
        <v>-34</v>
      </c>
      <c r="AE354" s="454">
        <v>-35</v>
      </c>
      <c r="AF354" s="454">
        <v>-17</v>
      </c>
      <c r="AG354" s="455">
        <v>11</v>
      </c>
    </row>
    <row r="355" spans="2:33" ht="15" customHeight="1" x14ac:dyDescent="0.3">
      <c r="B355" s="372">
        <v>44177</v>
      </c>
      <c r="C355" s="354"/>
      <c r="D355" s="354"/>
      <c r="E355" s="46"/>
      <c r="F355" s="46"/>
      <c r="G355" s="354"/>
      <c r="H355" s="157">
        <v>114</v>
      </c>
      <c r="I355" s="152">
        <v>19</v>
      </c>
      <c r="J355" s="153">
        <v>909</v>
      </c>
      <c r="K355" s="154">
        <v>0.99127589967284624</v>
      </c>
      <c r="L355" s="153">
        <v>67</v>
      </c>
      <c r="M355" s="154">
        <v>1.2407407407407407</v>
      </c>
      <c r="N355" s="155">
        <v>976</v>
      </c>
      <c r="O355" s="84"/>
      <c r="P355" s="84"/>
      <c r="Q355" s="157">
        <v>0</v>
      </c>
      <c r="R355" s="110">
        <f t="shared" si="188"/>
        <v>0</v>
      </c>
      <c r="S355" s="157">
        <v>0</v>
      </c>
      <c r="T355" s="115">
        <f t="shared" si="225"/>
        <v>0</v>
      </c>
      <c r="U355" s="124">
        <f t="shared" si="226"/>
        <v>0</v>
      </c>
      <c r="V355" s="157">
        <v>0</v>
      </c>
      <c r="W355" s="157">
        <f t="shared" si="227"/>
        <v>0</v>
      </c>
      <c r="X355" s="157">
        <v>0</v>
      </c>
      <c r="Y355" s="153">
        <f t="shared" si="228"/>
        <v>0</v>
      </c>
      <c r="Z355" s="144">
        <f t="shared" si="229"/>
        <v>0</v>
      </c>
      <c r="AA355" s="31"/>
      <c r="AB355" s="454">
        <v>-39</v>
      </c>
      <c r="AC355" s="454">
        <v>-18</v>
      </c>
      <c r="AD355" s="454">
        <v>-40</v>
      </c>
      <c r="AE355" s="454">
        <v>-46</v>
      </c>
      <c r="AF355" s="454">
        <v>-12</v>
      </c>
      <c r="AG355" s="455">
        <v>13</v>
      </c>
    </row>
    <row r="356" spans="2:33" ht="15" customHeight="1" x14ac:dyDescent="0.3">
      <c r="B356" s="372">
        <v>44178</v>
      </c>
      <c r="C356" s="354"/>
      <c r="D356" s="354"/>
      <c r="E356" s="46"/>
      <c r="F356" s="46"/>
      <c r="G356" s="354"/>
      <c r="H356" s="157">
        <v>136</v>
      </c>
      <c r="I356" s="152">
        <v>19</v>
      </c>
      <c r="J356" s="153">
        <v>875</v>
      </c>
      <c r="K356" s="154">
        <v>0.97222222222222221</v>
      </c>
      <c r="L356" s="153">
        <v>33</v>
      </c>
      <c r="M356" s="154">
        <v>0.91666666666666663</v>
      </c>
      <c r="N356" s="155">
        <v>908</v>
      </c>
      <c r="O356" s="84"/>
      <c r="P356" s="84"/>
      <c r="Q356" s="157">
        <v>0</v>
      </c>
      <c r="R356" s="110">
        <f t="shared" ref="R356:R419" si="230">Q356/Q$68</f>
        <v>0</v>
      </c>
      <c r="S356" s="157">
        <v>0</v>
      </c>
      <c r="T356" s="115">
        <f t="shared" si="225"/>
        <v>0</v>
      </c>
      <c r="U356" s="124">
        <f t="shared" si="226"/>
        <v>0</v>
      </c>
      <c r="V356" s="157">
        <v>0</v>
      </c>
      <c r="W356" s="157">
        <f t="shared" si="227"/>
        <v>0</v>
      </c>
      <c r="X356" s="157">
        <v>0</v>
      </c>
      <c r="Y356" s="153">
        <f t="shared" si="228"/>
        <v>0</v>
      </c>
      <c r="Z356" s="144">
        <f t="shared" si="229"/>
        <v>0</v>
      </c>
      <c r="AA356" s="31"/>
      <c r="AB356" s="454">
        <v>-42</v>
      </c>
      <c r="AC356" s="454">
        <v>-25</v>
      </c>
      <c r="AD356" s="454">
        <v>-55</v>
      </c>
      <c r="AE356" s="454">
        <v>-51</v>
      </c>
      <c r="AF356" s="454">
        <v>-16</v>
      </c>
      <c r="AG356" s="455">
        <v>12</v>
      </c>
    </row>
    <row r="357" spans="2:33" ht="15" customHeight="1" x14ac:dyDescent="0.3">
      <c r="B357" s="372">
        <v>44179</v>
      </c>
      <c r="C357" s="354"/>
      <c r="D357" s="354"/>
      <c r="E357" s="46"/>
      <c r="F357" s="46"/>
      <c r="G357" s="354"/>
      <c r="H357" s="157">
        <v>115</v>
      </c>
      <c r="I357" s="152">
        <v>22</v>
      </c>
      <c r="J357" s="153">
        <v>1468</v>
      </c>
      <c r="K357" s="154">
        <v>0.98921832884097038</v>
      </c>
      <c r="L357" s="153">
        <v>95</v>
      </c>
      <c r="M357" s="154">
        <v>0.94059405940594054</v>
      </c>
      <c r="N357" s="155">
        <v>1563</v>
      </c>
      <c r="O357" s="84"/>
      <c r="P357" s="84"/>
      <c r="Q357" s="153">
        <v>703</v>
      </c>
      <c r="R357" s="110">
        <f t="shared" si="230"/>
        <v>0.87150435334140575</v>
      </c>
      <c r="S357" s="153">
        <v>117</v>
      </c>
      <c r="T357" s="110">
        <f t="shared" si="225"/>
        <v>0.99054932073242763</v>
      </c>
      <c r="U357" s="105">
        <f t="shared" si="226"/>
        <v>820</v>
      </c>
      <c r="V357" s="153">
        <v>0</v>
      </c>
      <c r="W357" s="110">
        <f t="shared" si="227"/>
        <v>0</v>
      </c>
      <c r="X357" s="153">
        <v>17</v>
      </c>
      <c r="Y357" s="153">
        <f t="shared" si="228"/>
        <v>1.1847649918962722</v>
      </c>
      <c r="Z357" s="144">
        <f t="shared" si="229"/>
        <v>17</v>
      </c>
      <c r="AA357" s="31"/>
      <c r="AB357" s="454">
        <v>-15</v>
      </c>
      <c r="AC357" s="454">
        <v>6</v>
      </c>
      <c r="AD357" s="454">
        <v>-28</v>
      </c>
      <c r="AE357" s="454">
        <v>-35</v>
      </c>
      <c r="AF357" s="454">
        <v>-16</v>
      </c>
      <c r="AG357" s="455">
        <v>10</v>
      </c>
    </row>
    <row r="358" spans="2:33" ht="15" customHeight="1" x14ac:dyDescent="0.3">
      <c r="B358" s="372">
        <v>44180</v>
      </c>
      <c r="C358" s="355"/>
      <c r="D358" s="355"/>
      <c r="E358" s="46"/>
      <c r="F358" s="46"/>
      <c r="G358" s="355"/>
      <c r="H358" s="157">
        <v>86</v>
      </c>
      <c r="I358" s="152">
        <v>29</v>
      </c>
      <c r="J358" s="153">
        <v>1475</v>
      </c>
      <c r="K358" s="154">
        <v>0.9905977165883143</v>
      </c>
      <c r="L358" s="153">
        <v>111</v>
      </c>
      <c r="M358" s="154">
        <v>1.009090909090909</v>
      </c>
      <c r="N358" s="155">
        <v>1586</v>
      </c>
      <c r="O358" s="84"/>
      <c r="P358" s="84"/>
      <c r="Q358" s="153">
        <v>653</v>
      </c>
      <c r="R358" s="110">
        <f t="shared" si="230"/>
        <v>0.80951969094159026</v>
      </c>
      <c r="S358" s="153">
        <v>133</v>
      </c>
      <c r="T358" s="110">
        <f t="shared" ref="T358:T364" si="231">S358/$S$68</f>
        <v>1.1260090569009646</v>
      </c>
      <c r="U358" s="105">
        <f t="shared" ref="U358:U364" si="232">Q358+S358</f>
        <v>786</v>
      </c>
      <c r="V358" s="153">
        <v>0</v>
      </c>
      <c r="W358" s="110">
        <f t="shared" ref="W358:W364" si="233">V358/$V$68</f>
        <v>0</v>
      </c>
      <c r="X358" s="153">
        <v>11</v>
      </c>
      <c r="Y358" s="153">
        <f t="shared" ref="Y358:Y364" si="234">X358/$X$68</f>
        <v>0.76661264181523503</v>
      </c>
      <c r="Z358" s="144">
        <f t="shared" ref="Z358:Z364" si="235">V358+X358</f>
        <v>11</v>
      </c>
      <c r="AA358" s="31"/>
      <c r="AB358" s="454">
        <v>-13</v>
      </c>
      <c r="AC358" s="454">
        <v>7</v>
      </c>
      <c r="AD358" s="454">
        <v>-22</v>
      </c>
      <c r="AE358" s="454">
        <v>-32</v>
      </c>
      <c r="AF358" s="454">
        <v>-16</v>
      </c>
      <c r="AG358" s="455">
        <v>9</v>
      </c>
    </row>
    <row r="359" spans="2:33" ht="15" customHeight="1" x14ac:dyDescent="0.3">
      <c r="B359" s="372">
        <v>44181</v>
      </c>
      <c r="C359" s="355"/>
      <c r="D359" s="355"/>
      <c r="E359" s="46"/>
      <c r="F359" s="46"/>
      <c r="G359" s="355"/>
      <c r="H359" s="157">
        <v>114</v>
      </c>
      <c r="I359" s="152">
        <v>24</v>
      </c>
      <c r="J359" s="153">
        <v>1474</v>
      </c>
      <c r="K359" s="154">
        <v>0.98926174496644292</v>
      </c>
      <c r="L359" s="153">
        <v>124</v>
      </c>
      <c r="M359" s="154">
        <v>1.0420168067226891</v>
      </c>
      <c r="N359" s="155">
        <v>1598</v>
      </c>
      <c r="O359" s="84"/>
      <c r="P359" s="84"/>
      <c r="Q359" s="153">
        <v>664</v>
      </c>
      <c r="R359" s="110">
        <f t="shared" si="230"/>
        <v>0.82315631666954969</v>
      </c>
      <c r="S359" s="153">
        <v>202</v>
      </c>
      <c r="T359" s="110">
        <f t="shared" si="231"/>
        <v>1.710179169127781</v>
      </c>
      <c r="U359" s="105">
        <f t="shared" si="232"/>
        <v>866</v>
      </c>
      <c r="V359" s="153">
        <v>1</v>
      </c>
      <c r="W359" s="110">
        <f t="shared" si="233"/>
        <v>0.26874999999999999</v>
      </c>
      <c r="X359" s="153">
        <v>13</v>
      </c>
      <c r="Y359" s="153">
        <f t="shared" si="234"/>
        <v>0.90599675850891404</v>
      </c>
      <c r="Z359" s="144">
        <f t="shared" si="235"/>
        <v>14</v>
      </c>
      <c r="AA359" s="31"/>
      <c r="AB359" s="454">
        <v>-13</v>
      </c>
      <c r="AC359" s="454">
        <v>8</v>
      </c>
      <c r="AD359" s="454">
        <v>-23</v>
      </c>
      <c r="AE359" s="454">
        <v>-32</v>
      </c>
      <c r="AF359" s="454">
        <v>-15</v>
      </c>
      <c r="AG359" s="455">
        <v>9</v>
      </c>
    </row>
    <row r="360" spans="2:33" ht="15" customHeight="1" x14ac:dyDescent="0.3">
      <c r="B360" s="372">
        <v>44182</v>
      </c>
      <c r="C360" s="355"/>
      <c r="D360" s="355"/>
      <c r="E360" s="46"/>
      <c r="F360" s="46"/>
      <c r="G360" s="355"/>
      <c r="H360" s="157">
        <v>155</v>
      </c>
      <c r="I360" s="152">
        <v>27</v>
      </c>
      <c r="J360" s="153">
        <v>1478</v>
      </c>
      <c r="K360" s="154">
        <v>0.99261249160510412</v>
      </c>
      <c r="L360" s="153">
        <v>118</v>
      </c>
      <c r="M360" s="154">
        <v>1.1346153846153846</v>
      </c>
      <c r="N360" s="155">
        <v>1596</v>
      </c>
      <c r="O360" s="84"/>
      <c r="P360" s="84"/>
      <c r="Q360" s="153">
        <v>570</v>
      </c>
      <c r="R360" s="110">
        <f t="shared" si="230"/>
        <v>0.70662515135789661</v>
      </c>
      <c r="S360" s="153">
        <v>195</v>
      </c>
      <c r="T360" s="110">
        <f t="shared" si="231"/>
        <v>1.650915534554046</v>
      </c>
      <c r="U360" s="105">
        <f t="shared" si="232"/>
        <v>765</v>
      </c>
      <c r="V360" s="153">
        <v>5</v>
      </c>
      <c r="W360" s="110">
        <f t="shared" si="233"/>
        <v>1.34375</v>
      </c>
      <c r="X360" s="153">
        <v>43</v>
      </c>
      <c r="Y360" s="153">
        <f t="shared" si="234"/>
        <v>2.9967585089141004</v>
      </c>
      <c r="Z360" s="144">
        <f t="shared" si="235"/>
        <v>48</v>
      </c>
      <c r="AA360" s="31"/>
      <c r="AB360" s="454">
        <v>-8</v>
      </c>
      <c r="AC360" s="454">
        <v>12</v>
      </c>
      <c r="AD360" s="454">
        <v>-7</v>
      </c>
      <c r="AE360" s="454">
        <v>-29</v>
      </c>
      <c r="AF360" s="454">
        <v>-16</v>
      </c>
      <c r="AG360" s="455">
        <v>8</v>
      </c>
    </row>
    <row r="361" spans="2:33" ht="15" customHeight="1" x14ac:dyDescent="0.3">
      <c r="B361" s="372">
        <v>44183</v>
      </c>
      <c r="C361" s="355"/>
      <c r="D361" s="355"/>
      <c r="E361" s="46"/>
      <c r="F361" s="46"/>
      <c r="G361" s="355"/>
      <c r="H361" s="157">
        <v>220</v>
      </c>
      <c r="I361" s="152">
        <v>26</v>
      </c>
      <c r="J361" s="153">
        <v>1479</v>
      </c>
      <c r="K361" s="154">
        <v>0.99062290689886134</v>
      </c>
      <c r="L361" s="153">
        <v>112</v>
      </c>
      <c r="M361" s="154">
        <v>1.0090090090090089</v>
      </c>
      <c r="N361" s="155">
        <v>1591</v>
      </c>
      <c r="O361" s="84"/>
      <c r="P361" s="84"/>
      <c r="Q361" s="153">
        <v>491</v>
      </c>
      <c r="R361" s="110">
        <f t="shared" si="230"/>
        <v>0.60868938476618817</v>
      </c>
      <c r="S361" s="153">
        <v>150</v>
      </c>
      <c r="T361" s="110">
        <f t="shared" si="231"/>
        <v>1.2699350265800353</v>
      </c>
      <c r="U361" s="105">
        <f t="shared" si="232"/>
        <v>641</v>
      </c>
      <c r="V361" s="153">
        <v>0</v>
      </c>
      <c r="W361" s="110">
        <f t="shared" si="233"/>
        <v>0</v>
      </c>
      <c r="X361" s="153">
        <v>23</v>
      </c>
      <c r="Y361" s="153">
        <f t="shared" si="234"/>
        <v>1.6029173419773095</v>
      </c>
      <c r="Z361" s="144">
        <f t="shared" si="235"/>
        <v>23</v>
      </c>
      <c r="AA361" s="31"/>
      <c r="AB361" s="454">
        <v>-15</v>
      </c>
      <c r="AC361" s="454">
        <v>11</v>
      </c>
      <c r="AD361" s="454">
        <v>-21</v>
      </c>
      <c r="AE361" s="454">
        <v>-28</v>
      </c>
      <c r="AF361" s="454">
        <v>-16</v>
      </c>
      <c r="AG361" s="455">
        <v>9</v>
      </c>
    </row>
    <row r="362" spans="2:33" ht="15" customHeight="1" x14ac:dyDescent="0.3">
      <c r="B362" s="372">
        <v>44184</v>
      </c>
      <c r="C362" s="354"/>
      <c r="D362" s="354"/>
      <c r="E362" s="46"/>
      <c r="F362" s="46"/>
      <c r="G362" s="354"/>
      <c r="H362" s="157">
        <v>204</v>
      </c>
      <c r="I362" s="152">
        <v>13</v>
      </c>
      <c r="J362" s="153">
        <v>908</v>
      </c>
      <c r="K362" s="154">
        <v>0.99018538713195203</v>
      </c>
      <c r="L362" s="153">
        <v>65</v>
      </c>
      <c r="M362" s="154">
        <v>1.2037037037037037</v>
      </c>
      <c r="N362" s="155">
        <v>973</v>
      </c>
      <c r="O362" s="84"/>
      <c r="P362" s="84"/>
      <c r="Q362" s="157">
        <v>0</v>
      </c>
      <c r="R362" s="110">
        <f t="shared" si="230"/>
        <v>0</v>
      </c>
      <c r="S362" s="157">
        <v>0</v>
      </c>
      <c r="T362" s="115">
        <f t="shared" si="231"/>
        <v>0</v>
      </c>
      <c r="U362" s="124">
        <f t="shared" si="232"/>
        <v>0</v>
      </c>
      <c r="V362" s="157">
        <v>0</v>
      </c>
      <c r="W362" s="157">
        <f t="shared" si="233"/>
        <v>0</v>
      </c>
      <c r="X362" s="157">
        <v>0</v>
      </c>
      <c r="Y362" s="153">
        <f t="shared" si="234"/>
        <v>0</v>
      </c>
      <c r="Z362" s="144">
        <f t="shared" si="235"/>
        <v>0</v>
      </c>
      <c r="AA362" s="31"/>
      <c r="AB362" s="454">
        <v>-36</v>
      </c>
      <c r="AC362" s="454">
        <v>-15</v>
      </c>
      <c r="AD362" s="454">
        <v>-39</v>
      </c>
      <c r="AE362" s="454">
        <v>-39</v>
      </c>
      <c r="AF362" s="454">
        <v>-13</v>
      </c>
      <c r="AG362" s="455">
        <v>12</v>
      </c>
    </row>
    <row r="363" spans="2:33" ht="15" customHeight="1" x14ac:dyDescent="0.3">
      <c r="B363" s="372">
        <v>44185</v>
      </c>
      <c r="C363" s="355"/>
      <c r="D363" s="355"/>
      <c r="E363" s="46"/>
      <c r="F363" s="46"/>
      <c r="G363" s="355"/>
      <c r="H363" s="157">
        <v>215</v>
      </c>
      <c r="I363" s="152">
        <v>22</v>
      </c>
      <c r="J363" s="153">
        <v>881</v>
      </c>
      <c r="K363" s="154">
        <v>0.97888888888888892</v>
      </c>
      <c r="L363" s="153">
        <v>34</v>
      </c>
      <c r="M363" s="154">
        <v>0.94444444444444442</v>
      </c>
      <c r="N363" s="155">
        <v>915</v>
      </c>
      <c r="O363" s="84"/>
      <c r="P363" s="84"/>
      <c r="Q363" s="157">
        <v>0</v>
      </c>
      <c r="R363" s="110">
        <f t="shared" si="230"/>
        <v>0</v>
      </c>
      <c r="S363" s="157">
        <v>0</v>
      </c>
      <c r="T363" s="115">
        <f t="shared" si="231"/>
        <v>0</v>
      </c>
      <c r="U363" s="124">
        <f t="shared" si="232"/>
        <v>0</v>
      </c>
      <c r="V363" s="157">
        <v>0</v>
      </c>
      <c r="W363" s="157">
        <f t="shared" si="233"/>
        <v>0</v>
      </c>
      <c r="X363" s="157">
        <v>0</v>
      </c>
      <c r="Y363" s="153">
        <f t="shared" si="234"/>
        <v>0</v>
      </c>
      <c r="Z363" s="144">
        <f t="shared" si="235"/>
        <v>0</v>
      </c>
      <c r="AA363" s="31"/>
      <c r="AB363" s="454">
        <v>-34</v>
      </c>
      <c r="AC363" s="454">
        <v>-17</v>
      </c>
      <c r="AD363" s="454">
        <v>-36</v>
      </c>
      <c r="AE363" s="454">
        <v>-42</v>
      </c>
      <c r="AF363" s="454">
        <v>-13</v>
      </c>
      <c r="AG363" s="455">
        <v>11</v>
      </c>
    </row>
    <row r="364" spans="2:33" ht="15" customHeight="1" x14ac:dyDescent="0.3">
      <c r="B364" s="372">
        <v>44186</v>
      </c>
      <c r="C364" s="355"/>
      <c r="D364" s="355"/>
      <c r="E364" s="46"/>
      <c r="F364" s="46"/>
      <c r="G364" s="355"/>
      <c r="H364" s="157">
        <v>181</v>
      </c>
      <c r="I364" s="152">
        <v>30</v>
      </c>
      <c r="J364" s="153">
        <v>1469</v>
      </c>
      <c r="K364" s="154">
        <v>0.98989218328840967</v>
      </c>
      <c r="L364" s="153">
        <v>100</v>
      </c>
      <c r="M364" s="154">
        <v>0.99009900990099009</v>
      </c>
      <c r="N364" s="155">
        <v>1569</v>
      </c>
      <c r="O364" s="84"/>
      <c r="P364" s="84"/>
      <c r="Q364" s="153">
        <v>1370</v>
      </c>
      <c r="R364" s="110">
        <f t="shared" si="230"/>
        <v>1.6983797497549444</v>
      </c>
      <c r="S364" s="153">
        <v>193</v>
      </c>
      <c r="T364" s="110">
        <f t="shared" si="231"/>
        <v>1.6339830675329789</v>
      </c>
      <c r="U364" s="105">
        <f t="shared" si="232"/>
        <v>1563</v>
      </c>
      <c r="V364" s="153">
        <v>0</v>
      </c>
      <c r="W364" s="110">
        <f t="shared" si="233"/>
        <v>0</v>
      </c>
      <c r="X364" s="153">
        <v>10</v>
      </c>
      <c r="Y364" s="153">
        <f t="shared" si="234"/>
        <v>0.69692058346839547</v>
      </c>
      <c r="Z364" s="144">
        <f t="shared" si="235"/>
        <v>10</v>
      </c>
      <c r="AA364" s="31"/>
      <c r="AB364" s="454">
        <v>-1</v>
      </c>
      <c r="AC364" s="454">
        <v>24</v>
      </c>
      <c r="AD364" s="454">
        <v>-12</v>
      </c>
      <c r="AE364" s="454">
        <v>-32</v>
      </c>
      <c r="AF364" s="454">
        <v>-30</v>
      </c>
      <c r="AG364" s="455">
        <v>11</v>
      </c>
    </row>
    <row r="365" spans="2:33" ht="15" customHeight="1" x14ac:dyDescent="0.3">
      <c r="B365" s="372">
        <v>44187</v>
      </c>
      <c r="C365" s="356"/>
      <c r="D365" s="356"/>
      <c r="E365" s="46"/>
      <c r="F365" s="46"/>
      <c r="G365" s="356"/>
      <c r="H365" s="157">
        <v>139</v>
      </c>
      <c r="I365" s="152">
        <v>25</v>
      </c>
      <c r="J365" s="153">
        <v>1478</v>
      </c>
      <c r="K365" s="154">
        <v>0.99261249160510412</v>
      </c>
      <c r="L365" s="153">
        <v>112</v>
      </c>
      <c r="M365" s="154">
        <v>1.0181818181818181</v>
      </c>
      <c r="N365" s="155">
        <v>1590</v>
      </c>
      <c r="O365" s="84"/>
      <c r="P365" s="84"/>
      <c r="Q365" s="153">
        <v>917</v>
      </c>
      <c r="R365" s="110">
        <f t="shared" si="230"/>
        <v>1.1367987084126161</v>
      </c>
      <c r="S365" s="153">
        <v>186</v>
      </c>
      <c r="T365" s="110">
        <f t="shared" ref="T365:T371" si="236">S365/$S$68</f>
        <v>1.574719432959244</v>
      </c>
      <c r="U365" s="105">
        <f t="shared" ref="U365:U371" si="237">Q365+S365</f>
        <v>1103</v>
      </c>
      <c r="V365" s="153">
        <v>0</v>
      </c>
      <c r="W365" s="110">
        <f t="shared" ref="W365:W371" si="238">V365/$V$68</f>
        <v>0</v>
      </c>
      <c r="X365" s="153">
        <v>24</v>
      </c>
      <c r="Y365" s="153">
        <f t="shared" ref="Y365:Y371" si="239">X365/$X$68</f>
        <v>1.672609400324149</v>
      </c>
      <c r="Z365" s="144">
        <f t="shared" ref="Z365:Z371" si="240">V365+X365</f>
        <v>24</v>
      </c>
      <c r="AA365" s="31"/>
      <c r="AB365" s="454">
        <v>2</v>
      </c>
      <c r="AC365" s="454">
        <v>27</v>
      </c>
      <c r="AD365" s="454">
        <v>0</v>
      </c>
      <c r="AE365" s="454">
        <v>-29</v>
      </c>
      <c r="AF365" s="454">
        <v>-32</v>
      </c>
      <c r="AG365" s="455">
        <v>10</v>
      </c>
    </row>
    <row r="366" spans="2:33" ht="15" customHeight="1" x14ac:dyDescent="0.3">
      <c r="B366" s="372">
        <v>44188</v>
      </c>
      <c r="C366" s="356"/>
      <c r="D366" s="356"/>
      <c r="E366" s="46"/>
      <c r="F366" s="46"/>
      <c r="G366" s="356"/>
      <c r="H366" s="157">
        <v>178</v>
      </c>
      <c r="I366" s="152">
        <v>35</v>
      </c>
      <c r="J366" s="153">
        <v>1477</v>
      </c>
      <c r="K366" s="154">
        <v>0.99127516778523495</v>
      </c>
      <c r="L366" s="153">
        <v>112</v>
      </c>
      <c r="M366" s="154">
        <v>0.94117647058823528</v>
      </c>
      <c r="N366" s="155">
        <v>1589</v>
      </c>
      <c r="O366" s="84"/>
      <c r="P366" s="84"/>
      <c r="Q366" s="153">
        <v>997</v>
      </c>
      <c r="R366" s="110">
        <f t="shared" si="230"/>
        <v>1.2359741682523209</v>
      </c>
      <c r="S366" s="153">
        <v>216</v>
      </c>
      <c r="T366" s="110">
        <f t="shared" si="236"/>
        <v>1.8287064382752509</v>
      </c>
      <c r="U366" s="105">
        <f t="shared" si="237"/>
        <v>1213</v>
      </c>
      <c r="V366" s="153">
        <v>4</v>
      </c>
      <c r="W366" s="110">
        <f t="shared" si="238"/>
        <v>1.075</v>
      </c>
      <c r="X366" s="153">
        <v>28</v>
      </c>
      <c r="Y366" s="153">
        <f t="shared" si="239"/>
        <v>1.9513776337115072</v>
      </c>
      <c r="Z366" s="144">
        <f t="shared" si="240"/>
        <v>32</v>
      </c>
      <c r="AA366" s="31"/>
      <c r="AB366" s="454">
        <v>3</v>
      </c>
      <c r="AC366" s="454">
        <v>41</v>
      </c>
      <c r="AD366" s="454">
        <v>-7</v>
      </c>
      <c r="AE366" s="454">
        <v>-30</v>
      </c>
      <c r="AF366" s="454">
        <v>-35</v>
      </c>
      <c r="AG366" s="455">
        <v>10</v>
      </c>
    </row>
    <row r="367" spans="2:33" ht="15" customHeight="1" x14ac:dyDescent="0.3">
      <c r="B367" s="372">
        <v>44189</v>
      </c>
      <c r="C367" s="356"/>
      <c r="D367" s="356"/>
      <c r="E367" s="46"/>
      <c r="F367" s="46"/>
      <c r="G367" s="356"/>
      <c r="H367" s="157">
        <v>156</v>
      </c>
      <c r="I367" s="152">
        <v>19</v>
      </c>
      <c r="J367" s="153">
        <v>1350</v>
      </c>
      <c r="K367" s="154">
        <v>0.9066487575554063</v>
      </c>
      <c r="L367" s="153">
        <v>29</v>
      </c>
      <c r="M367" s="154">
        <v>0.27884615384615385</v>
      </c>
      <c r="N367" s="155">
        <v>1379</v>
      </c>
      <c r="O367" s="84"/>
      <c r="P367" s="84"/>
      <c r="Q367" s="153">
        <v>105</v>
      </c>
      <c r="R367" s="110">
        <f t="shared" si="230"/>
        <v>0.13016779103961254</v>
      </c>
      <c r="S367" s="153">
        <v>77</v>
      </c>
      <c r="T367" s="110">
        <f t="shared" si="236"/>
        <v>0.65189998031108487</v>
      </c>
      <c r="U367" s="105">
        <f t="shared" si="237"/>
        <v>182</v>
      </c>
      <c r="V367" s="153">
        <v>0</v>
      </c>
      <c r="W367" s="110">
        <f t="shared" si="238"/>
        <v>0</v>
      </c>
      <c r="X367" s="153">
        <v>2</v>
      </c>
      <c r="Y367" s="153">
        <f t="shared" si="239"/>
        <v>0.13938411669367909</v>
      </c>
      <c r="Z367" s="144">
        <f t="shared" si="240"/>
        <v>2</v>
      </c>
      <c r="AA367" s="31"/>
      <c r="AB367" s="454">
        <v>-16</v>
      </c>
      <c r="AC367" s="454">
        <v>19</v>
      </c>
      <c r="AD367" s="454">
        <v>-9</v>
      </c>
      <c r="AE367" s="454">
        <v>-49</v>
      </c>
      <c r="AF367" s="454">
        <v>-64</v>
      </c>
      <c r="AG367" s="455">
        <v>16</v>
      </c>
    </row>
    <row r="368" spans="2:33" ht="15" customHeight="1" x14ac:dyDescent="0.3">
      <c r="B368" s="372">
        <v>44190</v>
      </c>
      <c r="C368" s="356"/>
      <c r="D368" s="356"/>
      <c r="E368" s="46"/>
      <c r="F368" s="46"/>
      <c r="G368" s="356"/>
      <c r="H368" s="157">
        <v>102</v>
      </c>
      <c r="I368" s="152">
        <v>10</v>
      </c>
      <c r="J368" s="153">
        <v>791</v>
      </c>
      <c r="K368" s="154">
        <v>0.52980576021433357</v>
      </c>
      <c r="L368" s="153">
        <v>6</v>
      </c>
      <c r="M368" s="154">
        <v>5.4054054054054057E-2</v>
      </c>
      <c r="N368" s="155">
        <v>797</v>
      </c>
      <c r="O368" s="84"/>
      <c r="P368" s="84"/>
      <c r="Q368" s="157">
        <v>0</v>
      </c>
      <c r="R368" s="110">
        <f t="shared" si="230"/>
        <v>0</v>
      </c>
      <c r="S368" s="157">
        <v>0</v>
      </c>
      <c r="T368" s="115">
        <f t="shared" si="236"/>
        <v>0</v>
      </c>
      <c r="U368" s="124">
        <f t="shared" si="237"/>
        <v>0</v>
      </c>
      <c r="V368" s="157">
        <v>0</v>
      </c>
      <c r="W368" s="157">
        <f t="shared" si="238"/>
        <v>0</v>
      </c>
      <c r="X368" s="157">
        <v>0</v>
      </c>
      <c r="Y368" s="153">
        <f t="shared" si="239"/>
        <v>0</v>
      </c>
      <c r="Z368" s="144">
        <f t="shared" si="240"/>
        <v>0</v>
      </c>
      <c r="AA368" s="31"/>
      <c r="AB368" s="454">
        <v>-77</v>
      </c>
      <c r="AC368" s="454">
        <v>-84</v>
      </c>
      <c r="AD368" s="454">
        <v>-26</v>
      </c>
      <c r="AE368" s="454">
        <v>-76</v>
      </c>
      <c r="AF368" s="454">
        <v>-86</v>
      </c>
      <c r="AG368" s="455">
        <v>30</v>
      </c>
    </row>
    <row r="369" spans="2:33" ht="15" customHeight="1" x14ac:dyDescent="0.3">
      <c r="B369" s="372">
        <v>44191</v>
      </c>
      <c r="C369" s="356"/>
      <c r="D369" s="356"/>
      <c r="E369" s="46"/>
      <c r="F369" s="46"/>
      <c r="G369" s="356"/>
      <c r="H369" s="157">
        <v>164</v>
      </c>
      <c r="I369" s="152">
        <v>22</v>
      </c>
      <c r="J369" s="153">
        <v>900</v>
      </c>
      <c r="K369" s="154">
        <v>0.98146128680479827</v>
      </c>
      <c r="L369" s="153">
        <v>45</v>
      </c>
      <c r="M369" s="154">
        <v>0.83333333333333337</v>
      </c>
      <c r="N369" s="155">
        <v>945</v>
      </c>
      <c r="O369" s="84"/>
      <c r="P369" s="84"/>
      <c r="Q369" s="157">
        <v>0</v>
      </c>
      <c r="R369" s="110">
        <f t="shared" si="230"/>
        <v>0</v>
      </c>
      <c r="S369" s="157">
        <v>0</v>
      </c>
      <c r="T369" s="115">
        <f t="shared" si="236"/>
        <v>0</v>
      </c>
      <c r="U369" s="124">
        <f t="shared" si="237"/>
        <v>0</v>
      </c>
      <c r="V369" s="157">
        <v>0</v>
      </c>
      <c r="W369" s="157">
        <f t="shared" si="238"/>
        <v>0</v>
      </c>
      <c r="X369" s="157">
        <v>0</v>
      </c>
      <c r="Y369" s="153">
        <f t="shared" si="239"/>
        <v>0</v>
      </c>
      <c r="Z369" s="144">
        <f t="shared" si="240"/>
        <v>0</v>
      </c>
      <c r="AA369" s="31"/>
      <c r="AB369" s="454">
        <v>-44</v>
      </c>
      <c r="AC369" s="454">
        <v>-31</v>
      </c>
      <c r="AD369" s="454">
        <v>-17</v>
      </c>
      <c r="AE369" s="454">
        <v>-47</v>
      </c>
      <c r="AF369" s="454">
        <v>-32</v>
      </c>
      <c r="AG369" s="454">
        <v>14</v>
      </c>
    </row>
    <row r="370" spans="2:33" ht="15" customHeight="1" x14ac:dyDescent="0.3">
      <c r="B370" s="372">
        <v>44192</v>
      </c>
      <c r="C370" s="356"/>
      <c r="D370" s="356"/>
      <c r="E370" s="46"/>
      <c r="F370" s="46"/>
      <c r="G370" s="356"/>
      <c r="H370" s="157">
        <v>199</v>
      </c>
      <c r="I370" s="152">
        <v>24</v>
      </c>
      <c r="J370" s="153">
        <v>888</v>
      </c>
      <c r="K370" s="154">
        <v>0.98666666666666669</v>
      </c>
      <c r="L370" s="153">
        <v>29</v>
      </c>
      <c r="M370" s="154">
        <v>0.80555555555555558</v>
      </c>
      <c r="N370" s="155">
        <v>917</v>
      </c>
      <c r="O370" s="84"/>
      <c r="P370" s="84"/>
      <c r="Q370" s="157">
        <v>0</v>
      </c>
      <c r="R370" s="110">
        <f t="shared" si="230"/>
        <v>0</v>
      </c>
      <c r="S370" s="157">
        <v>0</v>
      </c>
      <c r="T370" s="115">
        <f t="shared" si="236"/>
        <v>0</v>
      </c>
      <c r="U370" s="124">
        <f t="shared" si="237"/>
        <v>0</v>
      </c>
      <c r="V370" s="157">
        <v>0</v>
      </c>
      <c r="W370" s="157">
        <f t="shared" si="238"/>
        <v>0</v>
      </c>
      <c r="X370" s="157">
        <v>0</v>
      </c>
      <c r="Y370" s="153">
        <f t="shared" si="239"/>
        <v>0</v>
      </c>
      <c r="Z370" s="144">
        <f t="shared" si="240"/>
        <v>0</v>
      </c>
      <c r="AA370" s="31"/>
      <c r="AB370" s="454">
        <v>-45</v>
      </c>
      <c r="AC370" s="454">
        <v>-32</v>
      </c>
      <c r="AD370" s="454">
        <v>-43</v>
      </c>
      <c r="AE370" s="454">
        <v>-49</v>
      </c>
      <c r="AF370" s="454">
        <v>-19</v>
      </c>
      <c r="AG370" s="454">
        <v>12</v>
      </c>
    </row>
    <row r="371" spans="2:33" ht="15" customHeight="1" x14ac:dyDescent="0.3">
      <c r="B371" s="372">
        <v>44193</v>
      </c>
      <c r="C371" s="356"/>
      <c r="D371" s="356"/>
      <c r="E371" s="46"/>
      <c r="F371" s="46"/>
      <c r="G371" s="356"/>
      <c r="H371" s="157">
        <v>168</v>
      </c>
      <c r="I371" s="152">
        <v>20</v>
      </c>
      <c r="J371" s="153">
        <v>1471</v>
      </c>
      <c r="K371" s="154">
        <v>0.99123989218328845</v>
      </c>
      <c r="L371" s="153">
        <v>86</v>
      </c>
      <c r="M371" s="154">
        <v>0.85148514851485146</v>
      </c>
      <c r="N371" s="155">
        <v>1557</v>
      </c>
      <c r="O371" s="84"/>
      <c r="P371" s="84"/>
      <c r="Q371" s="153">
        <v>899</v>
      </c>
      <c r="R371" s="110">
        <f t="shared" si="230"/>
        <v>1.1144842299486826</v>
      </c>
      <c r="S371" s="153">
        <v>281</v>
      </c>
      <c r="T371" s="110">
        <f t="shared" si="236"/>
        <v>2.3790116164599331</v>
      </c>
      <c r="U371" s="105">
        <f t="shared" si="237"/>
        <v>1180</v>
      </c>
      <c r="V371" s="153">
        <v>0</v>
      </c>
      <c r="W371" s="110">
        <f t="shared" si="238"/>
        <v>0</v>
      </c>
      <c r="X371" s="153">
        <v>25</v>
      </c>
      <c r="Y371" s="153">
        <f t="shared" si="239"/>
        <v>1.7423014586709886</v>
      </c>
      <c r="Z371" s="144">
        <f t="shared" si="240"/>
        <v>25</v>
      </c>
      <c r="AA371" s="31"/>
      <c r="AB371" s="454">
        <v>-8</v>
      </c>
      <c r="AC371" s="454">
        <v>11</v>
      </c>
      <c r="AD371" s="454">
        <v>-15</v>
      </c>
      <c r="AE371" s="454">
        <v>-40</v>
      </c>
      <c r="AF371" s="454">
        <v>-42</v>
      </c>
      <c r="AG371" s="454">
        <v>16</v>
      </c>
    </row>
    <row r="372" spans="2:33" ht="15" customHeight="1" x14ac:dyDescent="0.3">
      <c r="B372" s="372">
        <v>44194</v>
      </c>
      <c r="C372" s="357"/>
      <c r="D372" s="357"/>
      <c r="E372" s="46"/>
      <c r="F372" s="46"/>
      <c r="G372" s="357"/>
      <c r="H372" s="157">
        <v>123</v>
      </c>
      <c r="I372" s="152">
        <v>15</v>
      </c>
      <c r="J372" s="153">
        <v>1478</v>
      </c>
      <c r="K372" s="154">
        <v>0.99261249160510412</v>
      </c>
      <c r="L372" s="153">
        <v>100</v>
      </c>
      <c r="M372" s="154">
        <v>0.90909090909090906</v>
      </c>
      <c r="N372" s="155">
        <v>1578</v>
      </c>
      <c r="O372" s="84"/>
      <c r="P372" s="84"/>
      <c r="Q372" s="153">
        <v>1463</v>
      </c>
      <c r="R372" s="110">
        <f t="shared" si="230"/>
        <v>1.8136712218186013</v>
      </c>
      <c r="S372" s="153">
        <v>364</v>
      </c>
      <c r="T372" s="110">
        <f t="shared" ref="T372:T378" si="241">S372/$S$68</f>
        <v>3.0817089978342191</v>
      </c>
      <c r="U372" s="105">
        <f t="shared" ref="U372:U378" si="242">Q372+S372</f>
        <v>1827</v>
      </c>
      <c r="V372" s="153">
        <v>2</v>
      </c>
      <c r="W372" s="110">
        <f t="shared" ref="W372:W378" si="243">V372/$V$68</f>
        <v>0.53749999999999998</v>
      </c>
      <c r="X372" s="153">
        <v>8</v>
      </c>
      <c r="Y372" s="153">
        <f t="shared" ref="Y372:Y378" si="244">X372/$X$68</f>
        <v>0.55753646677471635</v>
      </c>
      <c r="Z372" s="144">
        <f t="shared" ref="Z372:Z378" si="245">V372+X372</f>
        <v>10</v>
      </c>
      <c r="AA372" s="31"/>
      <c r="AB372" s="454">
        <v>-7</v>
      </c>
      <c r="AC372" s="454">
        <v>13</v>
      </c>
      <c r="AD372" s="454">
        <v>-14</v>
      </c>
      <c r="AE372" s="454">
        <v>-39</v>
      </c>
      <c r="AF372" s="454">
        <v>-42</v>
      </c>
      <c r="AG372" s="454">
        <v>16</v>
      </c>
    </row>
    <row r="373" spans="2:33" ht="15" customHeight="1" x14ac:dyDescent="0.3">
      <c r="B373" s="372">
        <v>44195</v>
      </c>
      <c r="C373" s="357"/>
      <c r="D373" s="357"/>
      <c r="E373" s="46"/>
      <c r="F373" s="46"/>
      <c r="G373" s="357"/>
      <c r="H373" s="157">
        <v>155</v>
      </c>
      <c r="I373" s="152">
        <v>26</v>
      </c>
      <c r="J373" s="153">
        <v>1479</v>
      </c>
      <c r="K373" s="154">
        <v>0.99261744966442955</v>
      </c>
      <c r="L373" s="153">
        <v>99</v>
      </c>
      <c r="M373" s="154">
        <v>0.83193277310924374</v>
      </c>
      <c r="N373" s="155">
        <v>1578</v>
      </c>
      <c r="O373" s="84"/>
      <c r="P373" s="84"/>
      <c r="Q373" s="153">
        <v>1784</v>
      </c>
      <c r="R373" s="110">
        <f t="shared" si="230"/>
        <v>2.2116127544254165</v>
      </c>
      <c r="S373" s="153">
        <v>517</v>
      </c>
      <c r="T373" s="110">
        <f t="shared" si="241"/>
        <v>4.3770427249458557</v>
      </c>
      <c r="U373" s="105">
        <f t="shared" si="242"/>
        <v>2301</v>
      </c>
      <c r="V373" s="153">
        <v>0</v>
      </c>
      <c r="W373" s="110">
        <f t="shared" si="243"/>
        <v>0</v>
      </c>
      <c r="X373" s="153">
        <v>6</v>
      </c>
      <c r="Y373" s="153">
        <f t="shared" si="244"/>
        <v>0.41815235008103724</v>
      </c>
      <c r="Z373" s="144">
        <f t="shared" si="245"/>
        <v>6</v>
      </c>
      <c r="AA373" s="31"/>
      <c r="AB373" s="454">
        <v>-1</v>
      </c>
      <c r="AC373" s="454">
        <v>35</v>
      </c>
      <c r="AD373" s="454">
        <v>4</v>
      </c>
      <c r="AE373" s="454">
        <v>-35</v>
      </c>
      <c r="AF373" s="454">
        <v>-41</v>
      </c>
      <c r="AG373" s="454">
        <v>13</v>
      </c>
    </row>
    <row r="374" spans="2:33" ht="15" customHeight="1" x14ac:dyDescent="0.3">
      <c r="B374" s="372">
        <v>44196</v>
      </c>
      <c r="C374" s="378">
        <v>43906</v>
      </c>
      <c r="D374" s="357"/>
      <c r="E374" s="46"/>
      <c r="F374" s="46"/>
      <c r="G374" s="357"/>
      <c r="H374" s="157">
        <v>125</v>
      </c>
      <c r="I374" s="152">
        <v>17</v>
      </c>
      <c r="J374" s="153">
        <v>1418</v>
      </c>
      <c r="K374" s="154">
        <v>0.95231699126930824</v>
      </c>
      <c r="L374" s="153">
        <v>36</v>
      </c>
      <c r="M374" s="154">
        <v>0.34615384615384615</v>
      </c>
      <c r="N374" s="155">
        <v>1454</v>
      </c>
      <c r="O374" s="84"/>
      <c r="P374" s="84"/>
      <c r="Q374" s="153">
        <v>1016</v>
      </c>
      <c r="R374" s="110">
        <f t="shared" si="230"/>
        <v>1.2595283399642507</v>
      </c>
      <c r="S374" s="153">
        <v>387</v>
      </c>
      <c r="T374" s="110">
        <f t="shared" si="241"/>
        <v>3.2764323685764913</v>
      </c>
      <c r="U374" s="105">
        <f t="shared" si="242"/>
        <v>1403</v>
      </c>
      <c r="V374" s="153">
        <v>0</v>
      </c>
      <c r="W374" s="110">
        <f t="shared" si="243"/>
        <v>0</v>
      </c>
      <c r="X374" s="153">
        <v>0</v>
      </c>
      <c r="Y374" s="153">
        <f t="shared" si="244"/>
        <v>0</v>
      </c>
      <c r="Z374" s="144">
        <f t="shared" si="245"/>
        <v>0</v>
      </c>
      <c r="AA374" s="31"/>
      <c r="AB374" s="454">
        <v>-19</v>
      </c>
      <c r="AC374" s="454">
        <v>29</v>
      </c>
      <c r="AD374" s="454">
        <v>-19</v>
      </c>
      <c r="AE374" s="454">
        <v>-51</v>
      </c>
      <c r="AF374" s="454">
        <v>-57</v>
      </c>
      <c r="AG374" s="454">
        <v>19</v>
      </c>
    </row>
    <row r="375" spans="2:33" ht="15" customHeight="1" x14ac:dyDescent="0.3">
      <c r="B375" s="372">
        <v>44197</v>
      </c>
      <c r="C375" s="357"/>
      <c r="D375" s="357"/>
      <c r="E375" s="46"/>
      <c r="F375" s="46"/>
      <c r="G375" s="357"/>
      <c r="H375" s="157">
        <v>151</v>
      </c>
      <c r="I375" s="152">
        <v>14</v>
      </c>
      <c r="J375" s="153">
        <v>823</v>
      </c>
      <c r="K375" s="154">
        <v>0.55123911587407903</v>
      </c>
      <c r="L375" s="153">
        <v>3</v>
      </c>
      <c r="M375" s="154">
        <v>2.7027027027027029E-2</v>
      </c>
      <c r="N375" s="155">
        <v>556</v>
      </c>
      <c r="O375" s="84"/>
      <c r="P375" s="84"/>
      <c r="Q375" s="157">
        <v>0</v>
      </c>
      <c r="R375" s="110">
        <f t="shared" si="230"/>
        <v>0</v>
      </c>
      <c r="S375" s="157">
        <v>0</v>
      </c>
      <c r="T375" s="110">
        <f t="shared" si="241"/>
        <v>0</v>
      </c>
      <c r="U375" s="105">
        <f t="shared" si="242"/>
        <v>0</v>
      </c>
      <c r="V375" s="157">
        <v>0</v>
      </c>
      <c r="W375" s="157">
        <f t="shared" si="243"/>
        <v>0</v>
      </c>
      <c r="X375" s="157">
        <v>0</v>
      </c>
      <c r="Y375" s="153">
        <f t="shared" si="244"/>
        <v>0</v>
      </c>
      <c r="Z375" s="144">
        <f t="shared" si="245"/>
        <v>0</v>
      </c>
      <c r="AA375" s="31"/>
      <c r="AB375" s="454">
        <v>-83</v>
      </c>
      <c r="AC375" s="454">
        <v>-87</v>
      </c>
      <c r="AD375" s="454">
        <v>-51</v>
      </c>
      <c r="AE375" s="454">
        <v>-81</v>
      </c>
      <c r="AF375" s="454">
        <v>-87</v>
      </c>
      <c r="AG375" s="454">
        <v>40</v>
      </c>
    </row>
    <row r="376" spans="2:33" ht="15" customHeight="1" x14ac:dyDescent="0.3">
      <c r="B376" s="372">
        <v>44198</v>
      </c>
      <c r="C376" s="357"/>
      <c r="D376" s="357"/>
      <c r="E376" s="46"/>
      <c r="F376" s="46"/>
      <c r="G376" s="357"/>
      <c r="H376" s="157">
        <v>204</v>
      </c>
      <c r="I376" s="152">
        <v>13</v>
      </c>
      <c r="J376" s="153">
        <v>900</v>
      </c>
      <c r="K376" s="154">
        <v>0.98146128680479827</v>
      </c>
      <c r="L376" s="153">
        <v>37</v>
      </c>
      <c r="M376" s="154">
        <v>0.68518518518518523</v>
      </c>
      <c r="N376" s="155">
        <v>1566</v>
      </c>
      <c r="O376" s="84"/>
      <c r="P376" s="84"/>
      <c r="Q376" s="157">
        <v>0</v>
      </c>
      <c r="R376" s="110">
        <f t="shared" si="230"/>
        <v>0</v>
      </c>
      <c r="S376" s="157">
        <v>0</v>
      </c>
      <c r="T376" s="115">
        <f t="shared" si="241"/>
        <v>0</v>
      </c>
      <c r="U376" s="124">
        <f t="shared" si="242"/>
        <v>0</v>
      </c>
      <c r="V376" s="157">
        <v>0</v>
      </c>
      <c r="W376" s="157">
        <f t="shared" si="243"/>
        <v>0</v>
      </c>
      <c r="X376" s="157">
        <v>0</v>
      </c>
      <c r="Y376" s="153">
        <f t="shared" si="244"/>
        <v>0</v>
      </c>
      <c r="Z376" s="144">
        <f t="shared" si="245"/>
        <v>0</v>
      </c>
      <c r="AA376" s="31"/>
      <c r="AB376" s="454">
        <v>-58</v>
      </c>
      <c r="AC376" s="454">
        <v>-36</v>
      </c>
      <c r="AD376" s="454">
        <v>-42</v>
      </c>
      <c r="AE376" s="454">
        <v>-54</v>
      </c>
      <c r="AF376" s="454">
        <v>-36</v>
      </c>
      <c r="AG376" s="454">
        <v>20</v>
      </c>
    </row>
    <row r="377" spans="2:33" ht="15" customHeight="1" x14ac:dyDescent="0.3">
      <c r="B377" s="372">
        <v>44199</v>
      </c>
      <c r="C377" s="357"/>
      <c r="D377" s="357"/>
      <c r="E377" s="46"/>
      <c r="F377" s="46"/>
      <c r="G377" s="357"/>
      <c r="H377" s="157">
        <v>232</v>
      </c>
      <c r="I377" s="152">
        <v>23</v>
      </c>
      <c r="J377" s="153">
        <v>891</v>
      </c>
      <c r="K377" s="154">
        <v>0.99</v>
      </c>
      <c r="L377" s="153">
        <v>33</v>
      </c>
      <c r="M377" s="154">
        <v>0.91666666666666663</v>
      </c>
      <c r="N377" s="155">
        <v>924</v>
      </c>
      <c r="O377" s="84"/>
      <c r="P377" s="84"/>
      <c r="Q377" s="157">
        <v>0</v>
      </c>
      <c r="R377" s="110">
        <f t="shared" si="230"/>
        <v>0</v>
      </c>
      <c r="S377" s="157">
        <v>0</v>
      </c>
      <c r="T377" s="115">
        <f t="shared" si="241"/>
        <v>0</v>
      </c>
      <c r="U377" s="124">
        <f t="shared" si="242"/>
        <v>0</v>
      </c>
      <c r="V377" s="157">
        <v>0</v>
      </c>
      <c r="W377" s="157">
        <f t="shared" si="243"/>
        <v>0</v>
      </c>
      <c r="X377" s="157">
        <v>0</v>
      </c>
      <c r="Y377" s="153">
        <f t="shared" si="244"/>
        <v>0</v>
      </c>
      <c r="Z377" s="144">
        <f t="shared" si="245"/>
        <v>0</v>
      </c>
      <c r="AA377" s="31"/>
      <c r="AB377" s="454">
        <v>-54</v>
      </c>
      <c r="AC377" s="454">
        <v>-36</v>
      </c>
      <c r="AD377" s="454">
        <v>-48</v>
      </c>
      <c r="AE377" s="454">
        <v>-48</v>
      </c>
      <c r="AF377" s="454">
        <v>-22</v>
      </c>
      <c r="AG377" s="454">
        <v>15</v>
      </c>
    </row>
    <row r="378" spans="2:33" ht="15" customHeight="1" x14ac:dyDescent="0.3">
      <c r="B378" s="372">
        <v>44200</v>
      </c>
      <c r="C378" s="357"/>
      <c r="D378" s="357"/>
      <c r="E378" s="46"/>
      <c r="F378" s="46"/>
      <c r="G378" s="357"/>
      <c r="H378" s="157">
        <v>184</v>
      </c>
      <c r="I378" s="152">
        <v>21</v>
      </c>
      <c r="J378" s="153">
        <v>1480</v>
      </c>
      <c r="K378" s="154">
        <v>0.99730458221024254</v>
      </c>
      <c r="L378" s="153">
        <v>103</v>
      </c>
      <c r="M378" s="154">
        <v>1.0198019801980198</v>
      </c>
      <c r="N378" s="155">
        <v>1583</v>
      </c>
      <c r="O378" s="84"/>
      <c r="P378" s="84"/>
      <c r="Q378" s="153">
        <v>390</v>
      </c>
      <c r="R378" s="110">
        <f t="shared" si="230"/>
        <v>0.48348036671856082</v>
      </c>
      <c r="S378" s="153">
        <v>51</v>
      </c>
      <c r="T378" s="110">
        <f t="shared" si="241"/>
        <v>0.43177790903721203</v>
      </c>
      <c r="U378" s="105">
        <f t="shared" si="242"/>
        <v>441</v>
      </c>
      <c r="V378" s="153">
        <v>15</v>
      </c>
      <c r="W378" s="110">
        <f t="shared" si="243"/>
        <v>4.03125</v>
      </c>
      <c r="X378" s="153">
        <v>70</v>
      </c>
      <c r="Y378" s="153">
        <f t="shared" si="244"/>
        <v>4.878444084278768</v>
      </c>
      <c r="Z378" s="144">
        <f t="shared" si="245"/>
        <v>85</v>
      </c>
      <c r="AA378" s="31"/>
      <c r="AB378" s="454">
        <v>-15</v>
      </c>
      <c r="AC378" s="454">
        <v>12</v>
      </c>
      <c r="AD378" s="454">
        <v>-23</v>
      </c>
      <c r="AE378" s="454">
        <v>-34</v>
      </c>
      <c r="AF378" s="454">
        <v>-18</v>
      </c>
      <c r="AG378" s="454">
        <v>10</v>
      </c>
    </row>
    <row r="379" spans="2:33" ht="15" customHeight="1" x14ac:dyDescent="0.3">
      <c r="B379" s="372">
        <v>44201</v>
      </c>
      <c r="C379" s="358"/>
      <c r="D379" s="358"/>
      <c r="E379" s="46"/>
      <c r="F379" s="46"/>
      <c r="G379" s="358"/>
      <c r="H379" s="157">
        <v>119</v>
      </c>
      <c r="I379" s="152">
        <v>25</v>
      </c>
      <c r="J379" s="153">
        <v>1481</v>
      </c>
      <c r="K379" s="154">
        <v>0.99462726662189394</v>
      </c>
      <c r="L379" s="153">
        <v>106</v>
      </c>
      <c r="M379" s="154">
        <v>0.96363636363636362</v>
      </c>
      <c r="N379" s="155">
        <v>1587</v>
      </c>
      <c r="O379" s="84"/>
      <c r="P379" s="84"/>
      <c r="Q379" s="153">
        <v>483</v>
      </c>
      <c r="R379" s="110">
        <f t="shared" si="230"/>
        <v>0.59877183878221762</v>
      </c>
      <c r="S379" s="153">
        <v>78</v>
      </c>
      <c r="T379" s="110">
        <f t="shared" ref="T379:T385" si="246">S379/$S$68</f>
        <v>0.66036621382161842</v>
      </c>
      <c r="U379" s="105">
        <f t="shared" ref="U379:U385" si="247">Q379+S379</f>
        <v>561</v>
      </c>
      <c r="V379" s="153">
        <v>2</v>
      </c>
      <c r="W379" s="110">
        <f t="shared" ref="W379:W385" si="248">V379/$V$68</f>
        <v>0.53749999999999998</v>
      </c>
      <c r="X379" s="153">
        <v>46</v>
      </c>
      <c r="Y379" s="153">
        <f t="shared" ref="Y379:Y385" si="249">X379/$X$68</f>
        <v>3.205834683954619</v>
      </c>
      <c r="Z379" s="144">
        <f t="shared" ref="Z379:Z385" si="250">V379+X379</f>
        <v>48</v>
      </c>
      <c r="AA379" s="31"/>
      <c r="AB379" s="454">
        <v>-17</v>
      </c>
      <c r="AC379" s="454">
        <v>6</v>
      </c>
      <c r="AD379" s="454">
        <v>-21</v>
      </c>
      <c r="AE379" s="454">
        <v>-34</v>
      </c>
      <c r="AF379" s="454">
        <v>-17</v>
      </c>
      <c r="AG379" s="454">
        <v>10</v>
      </c>
    </row>
    <row r="380" spans="2:33" ht="15" customHeight="1" x14ac:dyDescent="0.3">
      <c r="B380" s="372">
        <v>44202</v>
      </c>
      <c r="C380" s="358"/>
      <c r="D380" s="358"/>
      <c r="E380" s="46"/>
      <c r="F380" s="46"/>
      <c r="G380" s="358"/>
      <c r="H380" s="157">
        <v>141</v>
      </c>
      <c r="I380" s="152">
        <v>39</v>
      </c>
      <c r="J380" s="153">
        <v>1481</v>
      </c>
      <c r="K380" s="154">
        <v>0.99395973154362416</v>
      </c>
      <c r="L380" s="153">
        <v>116</v>
      </c>
      <c r="M380" s="154">
        <v>0.97478991596638653</v>
      </c>
      <c r="N380" s="155">
        <v>1597</v>
      </c>
      <c r="O380" s="84"/>
      <c r="P380" s="84"/>
      <c r="Q380" s="153">
        <v>375</v>
      </c>
      <c r="R380" s="110">
        <f t="shared" si="230"/>
        <v>0.46488496799861617</v>
      </c>
      <c r="S380" s="153">
        <v>62</v>
      </c>
      <c r="T380" s="110">
        <f t="shared" si="246"/>
        <v>0.52490647765308129</v>
      </c>
      <c r="U380" s="105">
        <f t="shared" si="247"/>
        <v>437</v>
      </c>
      <c r="V380" s="153">
        <v>12</v>
      </c>
      <c r="W380" s="110">
        <f t="shared" si="248"/>
        <v>3.2250000000000001</v>
      </c>
      <c r="X380" s="153">
        <v>39</v>
      </c>
      <c r="Y380" s="153">
        <f t="shared" si="249"/>
        <v>2.7179902755267422</v>
      </c>
      <c r="Z380" s="144">
        <f t="shared" si="250"/>
        <v>51</v>
      </c>
      <c r="AA380" s="31"/>
      <c r="AB380" s="454">
        <v>-18</v>
      </c>
      <c r="AC380" s="454">
        <v>4</v>
      </c>
      <c r="AD380" s="454">
        <v>-23</v>
      </c>
      <c r="AE380" s="454">
        <v>-34</v>
      </c>
      <c r="AF380" s="454">
        <v>-17</v>
      </c>
      <c r="AG380" s="454">
        <v>11</v>
      </c>
    </row>
    <row r="381" spans="2:33" ht="15" customHeight="1" x14ac:dyDescent="0.3">
      <c r="B381" s="372">
        <v>44203</v>
      </c>
      <c r="C381" s="358"/>
      <c r="D381" s="358"/>
      <c r="E381" s="46"/>
      <c r="F381" s="46"/>
      <c r="G381" s="358"/>
      <c r="H381" s="157">
        <v>130</v>
      </c>
      <c r="I381" s="152">
        <v>21</v>
      </c>
      <c r="J381" s="153">
        <v>1479</v>
      </c>
      <c r="K381" s="154">
        <v>0.99328408327736739</v>
      </c>
      <c r="L381" s="153">
        <v>107</v>
      </c>
      <c r="M381" s="154">
        <v>1.0288461538461537</v>
      </c>
      <c r="N381" s="155">
        <v>1586</v>
      </c>
      <c r="O381" s="84"/>
      <c r="P381" s="84"/>
      <c r="Q381" s="153">
        <v>741</v>
      </c>
      <c r="R381" s="110">
        <f t="shared" si="230"/>
        <v>0.91861269676526558</v>
      </c>
      <c r="S381" s="153">
        <v>75</v>
      </c>
      <c r="T381" s="110">
        <f t="shared" si="246"/>
        <v>0.63496751329001766</v>
      </c>
      <c r="U381" s="105">
        <f t="shared" si="247"/>
        <v>816</v>
      </c>
      <c r="V381" s="153">
        <v>0</v>
      </c>
      <c r="W381" s="110">
        <f t="shared" si="248"/>
        <v>0</v>
      </c>
      <c r="X381" s="153">
        <v>17</v>
      </c>
      <c r="Y381" s="153">
        <f t="shared" si="249"/>
        <v>1.1847649918962722</v>
      </c>
      <c r="Z381" s="144">
        <f t="shared" si="250"/>
        <v>17</v>
      </c>
      <c r="AA381" s="31"/>
      <c r="AB381" s="454">
        <v>-18</v>
      </c>
      <c r="AC381" s="454">
        <v>3</v>
      </c>
      <c r="AD381" s="454">
        <v>-21</v>
      </c>
      <c r="AE381" s="454">
        <v>-36</v>
      </c>
      <c r="AF381" s="454">
        <v>-17</v>
      </c>
      <c r="AG381" s="454">
        <v>11</v>
      </c>
    </row>
    <row r="382" spans="2:33" ht="15" customHeight="1" x14ac:dyDescent="0.3">
      <c r="B382" s="372">
        <v>44204</v>
      </c>
      <c r="C382" s="358"/>
      <c r="D382" s="358"/>
      <c r="E382" s="46"/>
      <c r="F382" s="46"/>
      <c r="G382" s="358"/>
      <c r="H382" s="359">
        <v>165</v>
      </c>
      <c r="I382" s="152">
        <v>22</v>
      </c>
      <c r="J382" s="153">
        <v>1485</v>
      </c>
      <c r="K382" s="154">
        <v>0.99464166108506358</v>
      </c>
      <c r="L382" s="153">
        <v>122</v>
      </c>
      <c r="M382" s="154">
        <v>1.0990990990990992</v>
      </c>
      <c r="N382" s="155">
        <v>1607</v>
      </c>
      <c r="O382" s="84"/>
      <c r="P382" s="84"/>
      <c r="Q382" s="153">
        <v>1672</v>
      </c>
      <c r="R382" s="110">
        <f t="shared" si="230"/>
        <v>2.07276711064983</v>
      </c>
      <c r="S382" s="153">
        <v>40</v>
      </c>
      <c r="T382" s="110">
        <f t="shared" si="246"/>
        <v>0.33864934042134276</v>
      </c>
      <c r="U382" s="105">
        <f t="shared" si="247"/>
        <v>1712</v>
      </c>
      <c r="V382" s="153">
        <v>3</v>
      </c>
      <c r="W382" s="110">
        <f t="shared" si="248"/>
        <v>0.80625000000000002</v>
      </c>
      <c r="X382" s="153">
        <v>21</v>
      </c>
      <c r="Y382" s="153">
        <f t="shared" si="249"/>
        <v>1.4635332252836304</v>
      </c>
      <c r="Z382" s="144">
        <f t="shared" si="250"/>
        <v>24</v>
      </c>
      <c r="AA382" s="31"/>
      <c r="AB382" s="454">
        <v>-23</v>
      </c>
      <c r="AC382" s="454">
        <v>10</v>
      </c>
      <c r="AD382" s="454">
        <v>-31</v>
      </c>
      <c r="AE382" s="454">
        <v>-37</v>
      </c>
      <c r="AF382" s="454">
        <v>-17</v>
      </c>
      <c r="AG382" s="454">
        <v>12</v>
      </c>
    </row>
    <row r="383" spans="2:33" ht="15" customHeight="1" x14ac:dyDescent="0.3">
      <c r="B383" s="372">
        <v>44205</v>
      </c>
      <c r="C383" s="358"/>
      <c r="D383" s="358"/>
      <c r="E383" s="46"/>
      <c r="F383" s="46"/>
      <c r="G383" s="358"/>
      <c r="H383" s="157">
        <v>143</v>
      </c>
      <c r="I383" s="152">
        <v>16</v>
      </c>
      <c r="J383" s="153">
        <v>912</v>
      </c>
      <c r="K383" s="154">
        <v>0.99454743729552886</v>
      </c>
      <c r="L383" s="153">
        <v>50</v>
      </c>
      <c r="M383" s="154">
        <v>0.92592592592592593</v>
      </c>
      <c r="N383" s="155">
        <v>962</v>
      </c>
      <c r="O383" s="84"/>
      <c r="P383" s="84"/>
      <c r="Q383" s="157">
        <v>0</v>
      </c>
      <c r="R383" s="110">
        <f t="shared" si="230"/>
        <v>0</v>
      </c>
      <c r="S383" s="157">
        <v>0</v>
      </c>
      <c r="T383" s="115">
        <f t="shared" si="246"/>
        <v>0</v>
      </c>
      <c r="U383" s="124">
        <f t="shared" si="247"/>
        <v>0</v>
      </c>
      <c r="V383" s="157">
        <v>0</v>
      </c>
      <c r="W383" s="157">
        <f t="shared" si="248"/>
        <v>0</v>
      </c>
      <c r="X383" s="157">
        <v>0</v>
      </c>
      <c r="Y383" s="157">
        <f t="shared" si="249"/>
        <v>0</v>
      </c>
      <c r="Z383" s="144">
        <f t="shared" si="250"/>
        <v>0</v>
      </c>
      <c r="AA383" s="31"/>
      <c r="AB383" s="454">
        <v>-57</v>
      </c>
      <c r="AC383" s="454">
        <v>-34</v>
      </c>
      <c r="AD383" s="454">
        <v>-58</v>
      </c>
      <c r="AE383" s="454">
        <v>-56</v>
      </c>
      <c r="AF383" s="454">
        <v>-23</v>
      </c>
      <c r="AG383" s="454">
        <v>19</v>
      </c>
    </row>
    <row r="384" spans="2:33" ht="15" customHeight="1" x14ac:dyDescent="0.3">
      <c r="B384" s="372">
        <v>44206</v>
      </c>
      <c r="C384" s="358"/>
      <c r="D384" s="358"/>
      <c r="E384" s="46"/>
      <c r="F384" s="46"/>
      <c r="G384" s="358"/>
      <c r="H384" s="157">
        <v>166</v>
      </c>
      <c r="I384" s="152">
        <v>17</v>
      </c>
      <c r="J384" s="153">
        <v>883</v>
      </c>
      <c r="K384" s="154">
        <v>0.98111111111111116</v>
      </c>
      <c r="L384" s="153">
        <v>26</v>
      </c>
      <c r="M384" s="154">
        <v>0.72222222222222221</v>
      </c>
      <c r="N384" s="155">
        <v>909</v>
      </c>
      <c r="O384" s="84"/>
      <c r="P384" s="84"/>
      <c r="Q384" s="157">
        <v>0</v>
      </c>
      <c r="R384" s="110">
        <f t="shared" si="230"/>
        <v>0</v>
      </c>
      <c r="S384" s="157">
        <v>0</v>
      </c>
      <c r="T384" s="115">
        <f t="shared" si="246"/>
        <v>0</v>
      </c>
      <c r="U384" s="124">
        <f t="shared" si="247"/>
        <v>0</v>
      </c>
      <c r="V384" s="157">
        <v>0</v>
      </c>
      <c r="W384" s="157">
        <f t="shared" si="248"/>
        <v>0</v>
      </c>
      <c r="X384" s="157">
        <v>0</v>
      </c>
      <c r="Y384" s="157">
        <f t="shared" si="249"/>
        <v>0</v>
      </c>
      <c r="Z384" s="144">
        <f t="shared" si="250"/>
        <v>0</v>
      </c>
      <c r="AA384" s="31"/>
      <c r="AB384" s="454">
        <v>-56</v>
      </c>
      <c r="AC384" s="454">
        <v>-37</v>
      </c>
      <c r="AD384" s="454">
        <v>-57</v>
      </c>
      <c r="AE384" s="454">
        <v>-56</v>
      </c>
      <c r="AF384" s="454">
        <v>-23</v>
      </c>
      <c r="AG384" s="454">
        <v>16</v>
      </c>
    </row>
    <row r="385" spans="2:33" ht="15" customHeight="1" x14ac:dyDescent="0.3">
      <c r="B385" s="372">
        <v>44207</v>
      </c>
      <c r="C385" s="358"/>
      <c r="D385" s="358"/>
      <c r="E385" s="46"/>
      <c r="F385" s="46"/>
      <c r="G385" s="358"/>
      <c r="H385" s="157">
        <v>112</v>
      </c>
      <c r="I385" s="152">
        <v>26</v>
      </c>
      <c r="J385" s="153">
        <v>1478</v>
      </c>
      <c r="K385" s="154">
        <v>0.99595687331536387</v>
      </c>
      <c r="L385" s="153">
        <v>88</v>
      </c>
      <c r="M385" s="154">
        <v>0.87128712871287128</v>
      </c>
      <c r="N385" s="155">
        <v>1566</v>
      </c>
      <c r="O385" s="84"/>
      <c r="P385" s="84"/>
      <c r="Q385" s="153">
        <v>318</v>
      </c>
      <c r="R385" s="110">
        <f t="shared" si="230"/>
        <v>0.39422245286282653</v>
      </c>
      <c r="S385" s="153">
        <v>83</v>
      </c>
      <c r="T385" s="110">
        <f t="shared" si="246"/>
        <v>0.70269738137428628</v>
      </c>
      <c r="U385" s="105">
        <f t="shared" si="247"/>
        <v>401</v>
      </c>
      <c r="V385" s="153">
        <v>0</v>
      </c>
      <c r="W385" s="110">
        <f t="shared" si="248"/>
        <v>0</v>
      </c>
      <c r="X385" s="153">
        <v>18</v>
      </c>
      <c r="Y385" s="153">
        <f t="shared" si="249"/>
        <v>1.2544570502431118</v>
      </c>
      <c r="Z385" s="144">
        <f t="shared" si="250"/>
        <v>18</v>
      </c>
      <c r="AA385" s="31"/>
      <c r="AB385" s="454">
        <v>-16</v>
      </c>
      <c r="AC385" s="454">
        <v>12</v>
      </c>
      <c r="AD385" s="454">
        <v>-22</v>
      </c>
      <c r="AE385" s="454">
        <v>-38</v>
      </c>
      <c r="AF385" s="454">
        <v>-17</v>
      </c>
      <c r="AG385" s="454">
        <v>10</v>
      </c>
    </row>
    <row r="386" spans="2:33" ht="15" customHeight="1" x14ac:dyDescent="0.3">
      <c r="B386" s="372">
        <v>44208</v>
      </c>
      <c r="C386" s="355"/>
      <c r="D386" s="355"/>
      <c r="E386" s="46"/>
      <c r="F386" s="46"/>
      <c r="G386" s="355"/>
      <c r="H386" s="157">
        <v>54</v>
      </c>
      <c r="I386" s="152">
        <v>27</v>
      </c>
      <c r="J386" s="153">
        <v>1481</v>
      </c>
      <c r="K386" s="154">
        <v>0.99462726662189394</v>
      </c>
      <c r="L386" s="153">
        <v>110</v>
      </c>
      <c r="M386" s="154">
        <v>1</v>
      </c>
      <c r="N386" s="155">
        <v>1591</v>
      </c>
      <c r="O386" s="84"/>
      <c r="P386" s="84"/>
      <c r="Q386" s="153">
        <v>286</v>
      </c>
      <c r="R386" s="110">
        <f t="shared" si="230"/>
        <v>0.35455226892694458</v>
      </c>
      <c r="S386" s="153">
        <v>87</v>
      </c>
      <c r="T386" s="110">
        <f t="shared" ref="T386:T392" si="251">S386/$S$68</f>
        <v>0.73656231541642059</v>
      </c>
      <c r="U386" s="105">
        <f t="shared" ref="U386:U392" si="252">Q386+S386</f>
        <v>373</v>
      </c>
      <c r="V386" s="153">
        <v>0</v>
      </c>
      <c r="W386" s="110">
        <f t="shared" ref="W386:W392" si="253">V386/$V$68</f>
        <v>0</v>
      </c>
      <c r="X386" s="153">
        <v>17</v>
      </c>
      <c r="Y386" s="153">
        <f t="shared" ref="Y386:Y392" si="254">X386/$X$68</f>
        <v>1.1847649918962722</v>
      </c>
      <c r="Z386" s="144">
        <f t="shared" ref="Z386:Z392" si="255">V386+X386</f>
        <v>17</v>
      </c>
      <c r="AA386" s="31"/>
      <c r="AB386" s="454">
        <v>-17</v>
      </c>
      <c r="AC386" s="454">
        <v>6</v>
      </c>
      <c r="AD386" s="454">
        <v>-23</v>
      </c>
      <c r="AE386" s="454">
        <v>-38</v>
      </c>
      <c r="AF386" s="454">
        <v>-18</v>
      </c>
      <c r="AG386" s="454">
        <v>10</v>
      </c>
    </row>
    <row r="387" spans="2:33" ht="15" customHeight="1" x14ac:dyDescent="0.3">
      <c r="B387" s="372">
        <v>44209</v>
      </c>
      <c r="C387" s="360"/>
      <c r="D387" s="360"/>
      <c r="E387" s="46"/>
      <c r="F387" s="46"/>
      <c r="G387" s="360"/>
      <c r="H387" s="157">
        <v>63</v>
      </c>
      <c r="I387" s="152">
        <v>28</v>
      </c>
      <c r="J387" s="153">
        <v>1480</v>
      </c>
      <c r="K387" s="154">
        <v>0.99328859060402686</v>
      </c>
      <c r="L387" s="153">
        <v>126</v>
      </c>
      <c r="M387" s="154">
        <v>1.0588235294117647</v>
      </c>
      <c r="N387" s="155">
        <v>1606</v>
      </c>
      <c r="O387" s="84"/>
      <c r="P387" s="84"/>
      <c r="Q387" s="153">
        <v>242</v>
      </c>
      <c r="R387" s="110">
        <f t="shared" si="230"/>
        <v>0.30000576601510698</v>
      </c>
      <c r="S387" s="153">
        <v>88</v>
      </c>
      <c r="T387" s="110">
        <f t="shared" si="251"/>
        <v>0.74502854892695414</v>
      </c>
      <c r="U387" s="105">
        <f t="shared" si="252"/>
        <v>330</v>
      </c>
      <c r="V387" s="153">
        <v>0</v>
      </c>
      <c r="W387" s="110">
        <f t="shared" si="253"/>
        <v>0</v>
      </c>
      <c r="X387" s="153">
        <v>3</v>
      </c>
      <c r="Y387" s="153">
        <f t="shared" si="254"/>
        <v>0.20907617504051862</v>
      </c>
      <c r="Z387" s="144">
        <f t="shared" si="255"/>
        <v>3</v>
      </c>
      <c r="AA387" s="31"/>
      <c r="AB387" s="454">
        <v>-15</v>
      </c>
      <c r="AC387" s="454">
        <v>6</v>
      </c>
      <c r="AD387" s="454">
        <v>-16</v>
      </c>
      <c r="AE387" s="454">
        <v>-36</v>
      </c>
      <c r="AF387" s="454">
        <v>-19</v>
      </c>
      <c r="AG387" s="454">
        <v>8</v>
      </c>
    </row>
    <row r="388" spans="2:33" ht="15" customHeight="1" x14ac:dyDescent="0.3">
      <c r="B388" s="372">
        <v>44210</v>
      </c>
      <c r="C388" s="360"/>
      <c r="D388" s="360"/>
      <c r="E388" s="46"/>
      <c r="F388" s="46"/>
      <c r="G388" s="360"/>
      <c r="H388" s="157">
        <v>94</v>
      </c>
      <c r="I388" s="152">
        <v>29</v>
      </c>
      <c r="J388" s="153">
        <v>1483</v>
      </c>
      <c r="K388" s="154">
        <v>0.99597044996642037</v>
      </c>
      <c r="L388" s="153">
        <v>90</v>
      </c>
      <c r="M388" s="154">
        <v>0.86538461538461542</v>
      </c>
      <c r="N388" s="155">
        <v>1573</v>
      </c>
      <c r="O388" s="84"/>
      <c r="P388" s="84"/>
      <c r="Q388" s="153">
        <v>325</v>
      </c>
      <c r="R388" s="110">
        <f t="shared" si="230"/>
        <v>0.40290030559880069</v>
      </c>
      <c r="S388" s="153">
        <v>73</v>
      </c>
      <c r="T388" s="110">
        <f t="shared" si="251"/>
        <v>0.61803504626895056</v>
      </c>
      <c r="U388" s="105">
        <f t="shared" si="252"/>
        <v>398</v>
      </c>
      <c r="V388" s="153">
        <v>0</v>
      </c>
      <c r="W388" s="110">
        <f t="shared" si="253"/>
        <v>0</v>
      </c>
      <c r="X388" s="153">
        <v>3</v>
      </c>
      <c r="Y388" s="153">
        <f t="shared" si="254"/>
        <v>0.20907617504051862</v>
      </c>
      <c r="Z388" s="144">
        <f t="shared" si="255"/>
        <v>3</v>
      </c>
      <c r="AA388" s="31"/>
      <c r="AB388" s="454">
        <v>-20</v>
      </c>
      <c r="AC388" s="454">
        <v>2</v>
      </c>
      <c r="AD388" s="454">
        <v>-23</v>
      </c>
      <c r="AE388" s="454">
        <v>-42</v>
      </c>
      <c r="AF388" s="454">
        <v>-23</v>
      </c>
      <c r="AG388" s="454">
        <v>10</v>
      </c>
    </row>
    <row r="389" spans="2:33" ht="15" customHeight="1" x14ac:dyDescent="0.3">
      <c r="B389" s="372">
        <v>44211</v>
      </c>
      <c r="C389" s="360"/>
      <c r="D389" s="360"/>
      <c r="E389" s="46"/>
      <c r="F389" s="46"/>
      <c r="G389" s="360"/>
      <c r="H389" s="157">
        <v>123</v>
      </c>
      <c r="I389" s="152">
        <v>28</v>
      </c>
      <c r="J389" s="153">
        <v>1486</v>
      </c>
      <c r="K389" s="154">
        <v>0.99531145344943073</v>
      </c>
      <c r="L389" s="153">
        <v>103</v>
      </c>
      <c r="M389" s="154">
        <v>0.92792792792792789</v>
      </c>
      <c r="N389" s="155">
        <v>1589</v>
      </c>
      <c r="O389" s="84"/>
      <c r="P389" s="84"/>
      <c r="Q389" s="153">
        <v>296</v>
      </c>
      <c r="R389" s="110">
        <f t="shared" si="230"/>
        <v>0.36694920140690768</v>
      </c>
      <c r="S389" s="153">
        <v>78</v>
      </c>
      <c r="T389" s="110">
        <f t="shared" si="251"/>
        <v>0.66036621382161842</v>
      </c>
      <c r="U389" s="105">
        <f t="shared" si="252"/>
        <v>374</v>
      </c>
      <c r="V389" s="153">
        <v>0</v>
      </c>
      <c r="W389" s="110">
        <f t="shared" si="253"/>
        <v>0</v>
      </c>
      <c r="X389" s="153">
        <v>8</v>
      </c>
      <c r="Y389" s="153">
        <f t="shared" si="254"/>
        <v>0.55753646677471635</v>
      </c>
      <c r="Z389" s="144">
        <f t="shared" si="255"/>
        <v>8</v>
      </c>
      <c r="AA389" s="31"/>
      <c r="AB389" s="454">
        <v>-60</v>
      </c>
      <c r="AC389" s="454">
        <v>-15</v>
      </c>
      <c r="AD389" s="454">
        <v>-44</v>
      </c>
      <c r="AE389" s="454">
        <v>-54</v>
      </c>
      <c r="AF389" s="454">
        <v>-32</v>
      </c>
      <c r="AG389" s="454">
        <v>18</v>
      </c>
    </row>
    <row r="390" spans="2:33" ht="15" customHeight="1" x14ac:dyDescent="0.3">
      <c r="B390" s="372">
        <v>44212</v>
      </c>
      <c r="C390" s="360"/>
      <c r="D390" s="360"/>
      <c r="E390" s="46"/>
      <c r="F390" s="46"/>
      <c r="G390" s="360"/>
      <c r="H390" s="157">
        <v>94</v>
      </c>
      <c r="I390" s="152">
        <v>25</v>
      </c>
      <c r="J390" s="153">
        <v>896</v>
      </c>
      <c r="K390" s="154">
        <v>0.97709923664122134</v>
      </c>
      <c r="L390" s="153">
        <v>59</v>
      </c>
      <c r="M390" s="154">
        <v>1.0925925925925926</v>
      </c>
      <c r="N390" s="155">
        <v>955</v>
      </c>
      <c r="O390" s="84"/>
      <c r="P390" s="84"/>
      <c r="Q390" s="157">
        <v>0</v>
      </c>
      <c r="R390" s="110">
        <f t="shared" si="230"/>
        <v>0</v>
      </c>
      <c r="S390" s="157">
        <v>0</v>
      </c>
      <c r="T390" s="115">
        <f t="shared" si="251"/>
        <v>0</v>
      </c>
      <c r="U390" s="124">
        <f t="shared" si="252"/>
        <v>0</v>
      </c>
      <c r="V390" s="157">
        <v>0</v>
      </c>
      <c r="W390" s="157">
        <f t="shared" si="253"/>
        <v>0</v>
      </c>
      <c r="X390" s="157">
        <v>0</v>
      </c>
      <c r="Y390" s="157">
        <f t="shared" si="254"/>
        <v>0</v>
      </c>
      <c r="Z390" s="144">
        <f t="shared" si="255"/>
        <v>0</v>
      </c>
      <c r="AA390" s="31"/>
      <c r="AB390" s="454">
        <v>-70</v>
      </c>
      <c r="AC390" s="454">
        <v>-33</v>
      </c>
      <c r="AD390" s="454">
        <v>-56</v>
      </c>
      <c r="AE390" s="454">
        <v>-64</v>
      </c>
      <c r="AF390" s="454">
        <v>-36</v>
      </c>
      <c r="AG390" s="454">
        <v>19</v>
      </c>
    </row>
    <row r="391" spans="2:33" ht="15" customHeight="1" x14ac:dyDescent="0.3">
      <c r="B391" s="372">
        <v>44213</v>
      </c>
      <c r="C391" s="360"/>
      <c r="D391" s="360"/>
      <c r="E391" s="46"/>
      <c r="F391" s="46"/>
      <c r="G391" s="360"/>
      <c r="H391" s="157">
        <v>115</v>
      </c>
      <c r="I391" s="152">
        <v>27</v>
      </c>
      <c r="J391" s="153">
        <v>868</v>
      </c>
      <c r="K391" s="154">
        <v>0.96444444444444444</v>
      </c>
      <c r="L391" s="153">
        <v>37</v>
      </c>
      <c r="M391" s="154">
        <v>1.0277777777777777</v>
      </c>
      <c r="N391" s="155">
        <v>905</v>
      </c>
      <c r="O391" s="84"/>
      <c r="P391" s="84"/>
      <c r="Q391" s="157">
        <v>0</v>
      </c>
      <c r="R391" s="110">
        <f t="shared" si="230"/>
        <v>0</v>
      </c>
      <c r="S391" s="157">
        <v>0</v>
      </c>
      <c r="T391" s="115">
        <f t="shared" si="251"/>
        <v>0</v>
      </c>
      <c r="U391" s="124">
        <f t="shared" si="252"/>
        <v>0</v>
      </c>
      <c r="V391" s="157">
        <v>0</v>
      </c>
      <c r="W391" s="157">
        <f t="shared" si="253"/>
        <v>0</v>
      </c>
      <c r="X391" s="157">
        <v>0</v>
      </c>
      <c r="Y391" s="157">
        <f t="shared" si="254"/>
        <v>0</v>
      </c>
      <c r="Z391" s="144">
        <f t="shared" si="255"/>
        <v>0</v>
      </c>
      <c r="AA391" s="31"/>
      <c r="AB391" s="454">
        <v>-71</v>
      </c>
      <c r="AC391" s="454">
        <v>-41</v>
      </c>
      <c r="AD391" s="454">
        <v>-57</v>
      </c>
      <c r="AE391" s="454">
        <v>-64</v>
      </c>
      <c r="AF391" s="454">
        <v>-35</v>
      </c>
      <c r="AG391" s="454">
        <v>17</v>
      </c>
    </row>
    <row r="392" spans="2:33" ht="15" customHeight="1" x14ac:dyDescent="0.3">
      <c r="B392" s="372">
        <v>44214</v>
      </c>
      <c r="C392" s="360"/>
      <c r="D392" s="360"/>
      <c r="E392" s="46"/>
      <c r="F392" s="46"/>
      <c r="G392" s="360"/>
      <c r="H392" s="157">
        <v>101</v>
      </c>
      <c r="I392" s="152">
        <v>31</v>
      </c>
      <c r="J392" s="153">
        <v>1468</v>
      </c>
      <c r="K392" s="154">
        <v>0.98921832884097038</v>
      </c>
      <c r="L392" s="153">
        <v>91</v>
      </c>
      <c r="M392" s="154">
        <v>0.90099009900990101</v>
      </c>
      <c r="N392" s="155">
        <v>1559</v>
      </c>
      <c r="O392" s="84"/>
      <c r="P392" s="84"/>
      <c r="Q392" s="153">
        <v>247</v>
      </c>
      <c r="R392" s="110">
        <f t="shared" si="230"/>
        <v>0.30620423225508853</v>
      </c>
      <c r="S392" s="153">
        <v>81</v>
      </c>
      <c r="T392" s="110">
        <f t="shared" si="251"/>
        <v>0.68576491435321918</v>
      </c>
      <c r="U392" s="105">
        <f t="shared" si="252"/>
        <v>328</v>
      </c>
      <c r="V392" s="153">
        <v>3</v>
      </c>
      <c r="W392" s="110">
        <f t="shared" si="253"/>
        <v>0.80625000000000002</v>
      </c>
      <c r="X392" s="153">
        <v>14</v>
      </c>
      <c r="Y392" s="153">
        <f t="shared" si="254"/>
        <v>0.97568881685575359</v>
      </c>
      <c r="Z392" s="144">
        <f t="shared" si="255"/>
        <v>17</v>
      </c>
      <c r="AA392" s="31"/>
      <c r="AB392" s="454">
        <v>-56</v>
      </c>
      <c r="AC392" s="454">
        <v>-16</v>
      </c>
      <c r="AD392" s="454">
        <v>-35</v>
      </c>
      <c r="AE392" s="454">
        <v>-54</v>
      </c>
      <c r="AF392" s="454">
        <v>-33</v>
      </c>
      <c r="AG392" s="454">
        <v>17</v>
      </c>
    </row>
    <row r="393" spans="2:33" ht="15" customHeight="1" x14ac:dyDescent="0.3">
      <c r="B393" s="372">
        <v>44215</v>
      </c>
      <c r="C393" s="363"/>
      <c r="D393" s="363"/>
      <c r="E393" s="46"/>
      <c r="F393" s="46"/>
      <c r="G393" s="363"/>
      <c r="H393" s="157">
        <v>43</v>
      </c>
      <c r="I393" s="152">
        <v>23</v>
      </c>
      <c r="J393" s="153">
        <v>1479</v>
      </c>
      <c r="K393" s="154">
        <v>0.99328408327736739</v>
      </c>
      <c r="L393" s="153">
        <v>112</v>
      </c>
      <c r="M393" s="154">
        <v>1.0181818181818181</v>
      </c>
      <c r="N393" s="155">
        <v>1591</v>
      </c>
      <c r="O393" s="84"/>
      <c r="P393" s="84"/>
      <c r="Q393" s="153">
        <v>255</v>
      </c>
      <c r="R393" s="110">
        <f t="shared" si="230"/>
        <v>0.31612177823905901</v>
      </c>
      <c r="S393" s="153">
        <v>111</v>
      </c>
      <c r="T393" s="110">
        <f t="shared" ref="T393:T399" si="256">S393/$S$68</f>
        <v>0.93975191966922622</v>
      </c>
      <c r="U393" s="105">
        <f t="shared" ref="U393:U399" si="257">Q393+S393</f>
        <v>366</v>
      </c>
      <c r="V393" s="153">
        <v>0</v>
      </c>
      <c r="W393" s="110">
        <f t="shared" ref="W393:W399" si="258">V393/$V$68</f>
        <v>0</v>
      </c>
      <c r="X393" s="153">
        <v>13</v>
      </c>
      <c r="Y393" s="153">
        <f t="shared" ref="Y393:Y399" si="259">X393/$X$68</f>
        <v>0.90599675850891404</v>
      </c>
      <c r="Z393" s="144">
        <f t="shared" ref="Z393:Z399" si="260">V393+X393</f>
        <v>13</v>
      </c>
      <c r="AA393" s="31"/>
      <c r="AB393" s="454">
        <v>-59</v>
      </c>
      <c r="AC393" s="454">
        <v>-17</v>
      </c>
      <c r="AD393" s="454">
        <v>-48</v>
      </c>
      <c r="AE393" s="454">
        <v>-56</v>
      </c>
      <c r="AF393" s="454">
        <v>-34</v>
      </c>
      <c r="AG393" s="454">
        <v>18</v>
      </c>
    </row>
    <row r="394" spans="2:33" ht="15" customHeight="1" x14ac:dyDescent="0.3">
      <c r="B394" s="372">
        <v>44216</v>
      </c>
      <c r="C394" s="363"/>
      <c r="D394" s="363"/>
      <c r="E394" s="46"/>
      <c r="F394" s="46"/>
      <c r="G394" s="363"/>
      <c r="H394" s="157">
        <v>56</v>
      </c>
      <c r="I394" s="152">
        <v>15</v>
      </c>
      <c r="J394" s="153">
        <v>1475</v>
      </c>
      <c r="K394" s="154">
        <v>0.98993288590604023</v>
      </c>
      <c r="L394" s="153">
        <v>119</v>
      </c>
      <c r="M394" s="154">
        <v>1</v>
      </c>
      <c r="N394" s="155">
        <v>1594</v>
      </c>
      <c r="O394" s="84"/>
      <c r="P394" s="84"/>
      <c r="Q394" s="153">
        <v>247</v>
      </c>
      <c r="R394" s="110">
        <f t="shared" si="230"/>
        <v>0.30620423225508853</v>
      </c>
      <c r="S394" s="153">
        <v>91</v>
      </c>
      <c r="T394" s="110">
        <f t="shared" si="256"/>
        <v>0.77042724945855479</v>
      </c>
      <c r="U394" s="105">
        <f t="shared" si="257"/>
        <v>338</v>
      </c>
      <c r="V394" s="153">
        <v>2</v>
      </c>
      <c r="W394" s="110">
        <f t="shared" si="258"/>
        <v>0.53749999999999998</v>
      </c>
      <c r="X394" s="153">
        <v>5</v>
      </c>
      <c r="Y394" s="153">
        <f t="shared" si="259"/>
        <v>0.34846029173419774</v>
      </c>
      <c r="Z394" s="144">
        <f t="shared" si="260"/>
        <v>7</v>
      </c>
      <c r="AA394" s="31"/>
      <c r="AB394" s="454">
        <v>-62</v>
      </c>
      <c r="AC394" s="454">
        <v>-22</v>
      </c>
      <c r="AD394" s="454">
        <v>-52</v>
      </c>
      <c r="AE394" s="454">
        <v>-57</v>
      </c>
      <c r="AF394" s="454">
        <v>-35</v>
      </c>
      <c r="AG394" s="454">
        <v>19</v>
      </c>
    </row>
    <row r="395" spans="2:33" ht="15" customHeight="1" x14ac:dyDescent="0.3">
      <c r="B395" s="372">
        <v>44217</v>
      </c>
      <c r="C395" s="363"/>
      <c r="D395" s="363"/>
      <c r="E395" s="46"/>
      <c r="F395" s="46"/>
      <c r="G395" s="363"/>
      <c r="H395" s="157">
        <v>87</v>
      </c>
      <c r="I395" s="152">
        <v>25</v>
      </c>
      <c r="J395" s="153">
        <v>1475</v>
      </c>
      <c r="K395" s="154">
        <v>0.9905977165883143</v>
      </c>
      <c r="L395" s="153">
        <v>89</v>
      </c>
      <c r="M395" s="154">
        <v>0.85576923076923073</v>
      </c>
      <c r="N395" s="155">
        <v>1564</v>
      </c>
      <c r="O395" s="84"/>
      <c r="P395" s="84"/>
      <c r="Q395" s="153">
        <v>329</v>
      </c>
      <c r="R395" s="110">
        <f t="shared" si="230"/>
        <v>0.40785907859078591</v>
      </c>
      <c r="S395" s="153">
        <v>63</v>
      </c>
      <c r="T395" s="110">
        <f t="shared" si="256"/>
        <v>0.53337271116361484</v>
      </c>
      <c r="U395" s="105">
        <f t="shared" si="257"/>
        <v>392</v>
      </c>
      <c r="V395" s="153">
        <v>0</v>
      </c>
      <c r="W395" s="110">
        <f t="shared" si="258"/>
        <v>0</v>
      </c>
      <c r="X395" s="153">
        <v>8</v>
      </c>
      <c r="Y395" s="153">
        <f t="shared" si="259"/>
        <v>0.55753646677471635</v>
      </c>
      <c r="Z395" s="144">
        <f t="shared" si="260"/>
        <v>8</v>
      </c>
      <c r="AA395" s="31"/>
      <c r="AB395" s="454">
        <v>-61</v>
      </c>
      <c r="AC395" s="454">
        <v>-17</v>
      </c>
      <c r="AD395" s="454">
        <v>-53</v>
      </c>
      <c r="AE395" s="454">
        <v>-58</v>
      </c>
      <c r="AF395" s="454">
        <v>-36</v>
      </c>
      <c r="AG395" s="454">
        <v>20</v>
      </c>
    </row>
    <row r="396" spans="2:33" ht="15" customHeight="1" x14ac:dyDescent="0.3">
      <c r="B396" s="372">
        <v>44218</v>
      </c>
      <c r="C396" s="363"/>
      <c r="D396" s="363"/>
      <c r="E396" s="46"/>
      <c r="F396" s="46"/>
      <c r="G396" s="363"/>
      <c r="H396" s="157">
        <v>117</v>
      </c>
      <c r="I396" s="152">
        <v>14</v>
      </c>
      <c r="J396" s="153">
        <v>1480</v>
      </c>
      <c r="K396" s="154">
        <v>0.99129269926322838</v>
      </c>
      <c r="L396" s="153">
        <v>105</v>
      </c>
      <c r="M396" s="154">
        <v>0.94594594594594594</v>
      </c>
      <c r="N396" s="155">
        <v>1585</v>
      </c>
      <c r="O396" s="84"/>
      <c r="P396" s="84"/>
      <c r="Q396" s="153">
        <v>280</v>
      </c>
      <c r="R396" s="110">
        <f t="shared" si="230"/>
        <v>0.34711410943896676</v>
      </c>
      <c r="S396" s="153">
        <v>78</v>
      </c>
      <c r="T396" s="110">
        <f t="shared" si="256"/>
        <v>0.66036621382161842</v>
      </c>
      <c r="U396" s="105">
        <f t="shared" si="257"/>
        <v>358</v>
      </c>
      <c r="V396" s="153">
        <v>0</v>
      </c>
      <c r="W396" s="110">
        <f t="shared" si="258"/>
        <v>0</v>
      </c>
      <c r="X396" s="153">
        <v>7</v>
      </c>
      <c r="Y396" s="153">
        <f t="shared" si="259"/>
        <v>0.4878444084278768</v>
      </c>
      <c r="Z396" s="144">
        <f t="shared" si="260"/>
        <v>7</v>
      </c>
      <c r="AA396" s="31"/>
      <c r="AB396" s="454">
        <v>-66</v>
      </c>
      <c r="AC396" s="454">
        <v>-17</v>
      </c>
      <c r="AD396" s="454">
        <v>-57</v>
      </c>
      <c r="AE396" s="454">
        <v>-62</v>
      </c>
      <c r="AF396" s="454">
        <v>-48</v>
      </c>
      <c r="AG396" s="454">
        <v>26</v>
      </c>
    </row>
    <row r="397" spans="2:33" ht="15" customHeight="1" x14ac:dyDescent="0.3">
      <c r="B397" s="372">
        <v>44219</v>
      </c>
      <c r="C397" s="363"/>
      <c r="D397" s="363"/>
      <c r="E397" s="46"/>
      <c r="F397" s="46"/>
      <c r="G397" s="363"/>
      <c r="H397" s="157">
        <v>91</v>
      </c>
      <c r="I397" s="152">
        <v>22</v>
      </c>
      <c r="J397" s="153">
        <v>895</v>
      </c>
      <c r="K397" s="154">
        <v>0.97600872410032713</v>
      </c>
      <c r="L397" s="153">
        <v>60</v>
      </c>
      <c r="M397" s="154">
        <v>1.1111111111111112</v>
      </c>
      <c r="N397" s="155">
        <v>955</v>
      </c>
      <c r="O397" s="84"/>
      <c r="P397" s="84"/>
      <c r="Q397" s="157">
        <v>0</v>
      </c>
      <c r="R397" s="110">
        <f t="shared" si="230"/>
        <v>0</v>
      </c>
      <c r="S397" s="157">
        <v>0</v>
      </c>
      <c r="T397" s="115">
        <f t="shared" si="256"/>
        <v>0</v>
      </c>
      <c r="U397" s="124">
        <f t="shared" si="257"/>
        <v>0</v>
      </c>
      <c r="V397" s="157">
        <v>0</v>
      </c>
      <c r="W397" s="157">
        <f t="shared" si="258"/>
        <v>0</v>
      </c>
      <c r="X397" s="157">
        <v>0</v>
      </c>
      <c r="Y397" s="157">
        <f t="shared" si="259"/>
        <v>0</v>
      </c>
      <c r="Z397" s="144">
        <f t="shared" si="260"/>
        <v>0</v>
      </c>
      <c r="AA397" s="31"/>
      <c r="AB397" s="454">
        <v>-78</v>
      </c>
      <c r="AC397" s="454">
        <v>-43</v>
      </c>
      <c r="AD397" s="454">
        <v>-77</v>
      </c>
      <c r="AE397" s="454">
        <v>-72</v>
      </c>
      <c r="AF397" s="454">
        <v>-43</v>
      </c>
      <c r="AG397" s="454">
        <v>24</v>
      </c>
    </row>
    <row r="398" spans="2:33" ht="15" customHeight="1" x14ac:dyDescent="0.3">
      <c r="B398" s="372">
        <v>44220</v>
      </c>
      <c r="C398" s="363"/>
      <c r="D398" s="363"/>
      <c r="E398" s="46"/>
      <c r="F398" s="46"/>
      <c r="G398" s="363"/>
      <c r="H398" s="157">
        <v>101</v>
      </c>
      <c r="I398" s="152">
        <v>32</v>
      </c>
      <c r="J398" s="153">
        <v>865</v>
      </c>
      <c r="K398" s="154">
        <v>0.96111111111111114</v>
      </c>
      <c r="L398" s="153">
        <v>35</v>
      </c>
      <c r="M398" s="154">
        <v>0.97222222222222221</v>
      </c>
      <c r="N398" s="155">
        <v>900</v>
      </c>
      <c r="O398" s="84"/>
      <c r="P398" s="84"/>
      <c r="Q398" s="157">
        <v>0</v>
      </c>
      <c r="R398" s="110">
        <f t="shared" si="230"/>
        <v>0</v>
      </c>
      <c r="S398" s="157">
        <v>0</v>
      </c>
      <c r="T398" s="115">
        <f t="shared" si="256"/>
        <v>0</v>
      </c>
      <c r="U398" s="124">
        <f t="shared" si="257"/>
        <v>0</v>
      </c>
      <c r="V398" s="157">
        <v>0</v>
      </c>
      <c r="W398" s="157">
        <f t="shared" si="258"/>
        <v>0</v>
      </c>
      <c r="X398" s="157">
        <v>0</v>
      </c>
      <c r="Y398" s="157">
        <f t="shared" si="259"/>
        <v>0</v>
      </c>
      <c r="Z398" s="144">
        <f t="shared" si="260"/>
        <v>0</v>
      </c>
      <c r="AA398" s="31"/>
      <c r="AB398" s="454">
        <v>-74</v>
      </c>
      <c r="AC398" s="454">
        <v>-37</v>
      </c>
      <c r="AD398" s="454">
        <v>-68</v>
      </c>
      <c r="AE398" s="454">
        <v>-68</v>
      </c>
      <c r="AF398" s="454">
        <v>-39</v>
      </c>
      <c r="AG398" s="454">
        <v>17</v>
      </c>
    </row>
    <row r="399" spans="2:33" ht="15" customHeight="1" x14ac:dyDescent="0.3">
      <c r="B399" s="372">
        <v>44221</v>
      </c>
      <c r="C399" s="363"/>
      <c r="D399" s="363"/>
      <c r="E399" s="46"/>
      <c r="F399" s="46"/>
      <c r="G399" s="363"/>
      <c r="H399" s="157">
        <v>98</v>
      </c>
      <c r="I399" s="152">
        <v>25</v>
      </c>
      <c r="J399" s="153">
        <v>1473</v>
      </c>
      <c r="K399" s="154">
        <v>0.99258760107816713</v>
      </c>
      <c r="L399" s="153">
        <v>98</v>
      </c>
      <c r="M399" s="154">
        <v>0.97029702970297027</v>
      </c>
      <c r="N399" s="155">
        <v>1571</v>
      </c>
      <c r="O399" s="84"/>
      <c r="P399" s="84"/>
      <c r="Q399" s="153">
        <v>298</v>
      </c>
      <c r="R399" s="110">
        <f t="shared" si="230"/>
        <v>0.36942858790290034</v>
      </c>
      <c r="S399" s="153">
        <v>78</v>
      </c>
      <c r="T399" s="110">
        <f t="shared" si="256"/>
        <v>0.66036621382161842</v>
      </c>
      <c r="U399" s="105">
        <f t="shared" si="257"/>
        <v>376</v>
      </c>
      <c r="V399" s="153">
        <v>3</v>
      </c>
      <c r="W399" s="110">
        <f t="shared" si="258"/>
        <v>0.80625000000000002</v>
      </c>
      <c r="X399" s="153">
        <v>18</v>
      </c>
      <c r="Y399" s="153">
        <f t="shared" si="259"/>
        <v>1.2544570502431118</v>
      </c>
      <c r="Z399" s="144">
        <f t="shared" si="260"/>
        <v>21</v>
      </c>
      <c r="AA399" s="31"/>
      <c r="AB399" s="454">
        <v>-64</v>
      </c>
      <c r="AC399" s="454">
        <v>-25</v>
      </c>
      <c r="AD399" s="454">
        <v>-58</v>
      </c>
      <c r="AE399" s="454">
        <v>-66</v>
      </c>
      <c r="AF399" s="454">
        <v>-49</v>
      </c>
      <c r="AG399" s="454">
        <v>25</v>
      </c>
    </row>
    <row r="400" spans="2:33" ht="15" customHeight="1" x14ac:dyDescent="0.3">
      <c r="B400" s="372">
        <v>44222</v>
      </c>
      <c r="C400" s="360"/>
      <c r="D400" s="360"/>
      <c r="E400" s="46"/>
      <c r="F400" s="46"/>
      <c r="G400" s="360"/>
      <c r="H400" s="157">
        <v>46</v>
      </c>
      <c r="I400" s="152">
        <v>17</v>
      </c>
      <c r="J400" s="153">
        <v>1475</v>
      </c>
      <c r="K400" s="154">
        <v>0.9905977165883143</v>
      </c>
      <c r="L400" s="153">
        <v>100</v>
      </c>
      <c r="M400" s="154">
        <v>0.90909090909090906</v>
      </c>
      <c r="N400" s="155">
        <v>1575</v>
      </c>
      <c r="O400" s="84"/>
      <c r="P400" s="84"/>
      <c r="Q400" s="153">
        <v>421</v>
      </c>
      <c r="R400" s="110">
        <f t="shared" si="230"/>
        <v>0.52191085740644638</v>
      </c>
      <c r="S400" s="153">
        <v>142</v>
      </c>
      <c r="T400" s="110">
        <f t="shared" ref="T400:T406" si="261">S400/$S$68</f>
        <v>1.2022051584957669</v>
      </c>
      <c r="U400" s="105">
        <f t="shared" ref="U400:U406" si="262">Q400+S400</f>
        <v>563</v>
      </c>
      <c r="V400" s="153">
        <v>1</v>
      </c>
      <c r="W400" s="110">
        <f t="shared" ref="W400:W406" si="263">V400/$V$68</f>
        <v>0.26874999999999999</v>
      </c>
      <c r="X400" s="153">
        <v>14</v>
      </c>
      <c r="Y400" s="153">
        <f t="shared" ref="Y400:Y406" si="264">X400/$X$68</f>
        <v>0.97568881685575359</v>
      </c>
      <c r="Z400" s="144">
        <f t="shared" ref="Z400:Z406" si="265">V400+X400</f>
        <v>15</v>
      </c>
      <c r="AA400" s="31"/>
      <c r="AB400" s="454">
        <v>-64</v>
      </c>
      <c r="AC400" s="454">
        <v>-23</v>
      </c>
      <c r="AD400" s="454">
        <v>-57</v>
      </c>
      <c r="AE400" s="454">
        <v>-65</v>
      </c>
      <c r="AF400" s="454">
        <v>-50</v>
      </c>
      <c r="AG400" s="454">
        <v>25</v>
      </c>
    </row>
    <row r="401" spans="2:33" s="365" customFormat="1" ht="15" customHeight="1" x14ac:dyDescent="0.3">
      <c r="B401" s="372">
        <v>44223</v>
      </c>
      <c r="C401" s="367"/>
      <c r="D401" s="367"/>
      <c r="E401" s="46"/>
      <c r="F401" s="46"/>
      <c r="G401" s="367"/>
      <c r="H401" s="157">
        <v>51</v>
      </c>
      <c r="I401" s="152">
        <v>35</v>
      </c>
      <c r="J401" s="153">
        <v>1479</v>
      </c>
      <c r="K401" s="154">
        <v>0.99261744966442955</v>
      </c>
      <c r="L401" s="153">
        <v>101</v>
      </c>
      <c r="M401" s="154">
        <v>0.84873949579831931</v>
      </c>
      <c r="N401" s="155">
        <v>1580</v>
      </c>
      <c r="O401" s="84"/>
      <c r="P401" s="84"/>
      <c r="Q401" s="153">
        <v>872</v>
      </c>
      <c r="R401" s="110">
        <f t="shared" si="230"/>
        <v>1.0810125122527821</v>
      </c>
      <c r="S401" s="153">
        <v>186</v>
      </c>
      <c r="T401" s="110">
        <f t="shared" si="261"/>
        <v>1.574719432959244</v>
      </c>
      <c r="U401" s="105">
        <f t="shared" si="262"/>
        <v>1058</v>
      </c>
      <c r="V401" s="153">
        <v>1</v>
      </c>
      <c r="W401" s="110">
        <f t="shared" si="263"/>
        <v>0.26874999999999999</v>
      </c>
      <c r="X401" s="153">
        <v>11</v>
      </c>
      <c r="Y401" s="153">
        <f t="shared" si="264"/>
        <v>0.76661264181523503</v>
      </c>
      <c r="Z401" s="144">
        <f t="shared" si="265"/>
        <v>12</v>
      </c>
      <c r="AA401" s="31"/>
      <c r="AB401" s="454">
        <v>-63</v>
      </c>
      <c r="AC401" s="454">
        <v>-22</v>
      </c>
      <c r="AD401" s="454">
        <v>-48</v>
      </c>
      <c r="AE401" s="454">
        <v>-63</v>
      </c>
      <c r="AF401" s="454">
        <v>-49</v>
      </c>
      <c r="AG401" s="454">
        <v>24</v>
      </c>
    </row>
    <row r="402" spans="2:33" s="365" customFormat="1" ht="15" customHeight="1" x14ac:dyDescent="0.3">
      <c r="B402" s="372">
        <v>44224</v>
      </c>
      <c r="C402" s="367"/>
      <c r="D402" s="367"/>
      <c r="E402" s="46"/>
      <c r="F402" s="46"/>
      <c r="G402" s="367"/>
      <c r="H402" s="157">
        <v>80</v>
      </c>
      <c r="I402" s="152">
        <v>24</v>
      </c>
      <c r="J402" s="153">
        <v>1477</v>
      </c>
      <c r="K402" s="154">
        <v>0.99194089993284085</v>
      </c>
      <c r="L402" s="153">
        <v>97</v>
      </c>
      <c r="M402" s="154">
        <v>0.93269230769230771</v>
      </c>
      <c r="N402" s="155">
        <v>1574</v>
      </c>
      <c r="O402" s="84"/>
      <c r="P402" s="84"/>
      <c r="Q402" s="153">
        <v>821</v>
      </c>
      <c r="R402" s="110">
        <f t="shared" si="230"/>
        <v>1.0177881566049702</v>
      </c>
      <c r="S402" s="153">
        <v>266</v>
      </c>
      <c r="T402" s="110">
        <f t="shared" si="261"/>
        <v>2.2520181138019293</v>
      </c>
      <c r="U402" s="105">
        <f t="shared" si="262"/>
        <v>1087</v>
      </c>
      <c r="V402" s="153">
        <v>0</v>
      </c>
      <c r="W402" s="110">
        <f t="shared" si="263"/>
        <v>0</v>
      </c>
      <c r="X402" s="153">
        <v>6</v>
      </c>
      <c r="Y402" s="153">
        <f t="shared" si="264"/>
        <v>0.41815235008103724</v>
      </c>
      <c r="Z402" s="144">
        <f t="shared" si="265"/>
        <v>6</v>
      </c>
      <c r="AA402" s="31"/>
      <c r="AB402" s="454">
        <v>-61</v>
      </c>
      <c r="AC402" s="454">
        <v>-17</v>
      </c>
      <c r="AD402" s="454">
        <v>-48</v>
      </c>
      <c r="AE402" s="454">
        <v>-63</v>
      </c>
      <c r="AF402" s="454">
        <v>-49</v>
      </c>
      <c r="AG402" s="454">
        <v>24</v>
      </c>
    </row>
    <row r="403" spans="2:33" s="365" customFormat="1" ht="15" customHeight="1" x14ac:dyDescent="0.3">
      <c r="B403" s="372">
        <v>44225</v>
      </c>
      <c r="C403" s="367"/>
      <c r="D403" s="367"/>
      <c r="E403" s="46"/>
      <c r="F403" s="46"/>
      <c r="G403" s="367"/>
      <c r="H403" s="157">
        <v>107</v>
      </c>
      <c r="I403" s="152">
        <v>23</v>
      </c>
      <c r="J403" s="153">
        <v>1480</v>
      </c>
      <c r="K403" s="154">
        <v>0.99129269926322838</v>
      </c>
      <c r="L403" s="153">
        <v>87</v>
      </c>
      <c r="M403" s="154">
        <v>0.78378378378378377</v>
      </c>
      <c r="N403" s="155">
        <v>1567</v>
      </c>
      <c r="O403" s="84"/>
      <c r="P403" s="84"/>
      <c r="Q403" s="153">
        <v>1131</v>
      </c>
      <c r="R403" s="110">
        <f t="shared" si="230"/>
        <v>1.4020930634838265</v>
      </c>
      <c r="S403" s="153">
        <v>287</v>
      </c>
      <c r="T403" s="110">
        <f t="shared" si="261"/>
        <v>2.4298090175231346</v>
      </c>
      <c r="U403" s="105">
        <f t="shared" si="262"/>
        <v>1418</v>
      </c>
      <c r="V403" s="153">
        <v>0</v>
      </c>
      <c r="W403" s="110">
        <f t="shared" si="263"/>
        <v>0</v>
      </c>
      <c r="X403" s="153">
        <v>5</v>
      </c>
      <c r="Y403" s="153">
        <f t="shared" si="264"/>
        <v>0.34846029173419774</v>
      </c>
      <c r="Z403" s="144">
        <f t="shared" si="265"/>
        <v>5</v>
      </c>
      <c r="AA403" s="31"/>
      <c r="AB403" s="454">
        <v>-64</v>
      </c>
      <c r="AC403" s="454">
        <v>-14</v>
      </c>
      <c r="AD403" s="454">
        <v>-56</v>
      </c>
      <c r="AE403" s="454">
        <v>-63</v>
      </c>
      <c r="AF403" s="454">
        <v>-48</v>
      </c>
      <c r="AG403" s="454">
        <v>26</v>
      </c>
    </row>
    <row r="404" spans="2:33" s="365" customFormat="1" ht="15" customHeight="1" x14ac:dyDescent="0.3">
      <c r="B404" s="372">
        <v>44226</v>
      </c>
      <c r="C404" s="367"/>
      <c r="D404" s="367"/>
      <c r="E404" s="46"/>
      <c r="F404" s="46"/>
      <c r="G404" s="367"/>
      <c r="H404" s="157">
        <v>82</v>
      </c>
      <c r="I404" s="152">
        <v>18</v>
      </c>
      <c r="J404" s="153">
        <v>897</v>
      </c>
      <c r="K404" s="154">
        <v>0.97818974918211554</v>
      </c>
      <c r="L404" s="153">
        <v>61</v>
      </c>
      <c r="M404" s="154">
        <v>1.1296296296296295</v>
      </c>
      <c r="N404" s="155">
        <v>958</v>
      </c>
      <c r="O404" s="84"/>
      <c r="P404" s="84"/>
      <c r="Q404" s="157">
        <v>0</v>
      </c>
      <c r="R404" s="110">
        <f t="shared" si="230"/>
        <v>0</v>
      </c>
      <c r="S404" s="157">
        <v>0</v>
      </c>
      <c r="T404" s="115">
        <f t="shared" si="261"/>
        <v>0</v>
      </c>
      <c r="U404" s="124">
        <f t="shared" si="262"/>
        <v>0</v>
      </c>
      <c r="V404" s="157">
        <v>0</v>
      </c>
      <c r="W404" s="157">
        <f t="shared" si="263"/>
        <v>0</v>
      </c>
      <c r="X404" s="157">
        <v>0</v>
      </c>
      <c r="Y404" s="157">
        <f t="shared" si="264"/>
        <v>0</v>
      </c>
      <c r="Z404" s="144">
        <f t="shared" si="265"/>
        <v>0</v>
      </c>
      <c r="AA404" s="31"/>
      <c r="AB404" s="454">
        <v>-73</v>
      </c>
      <c r="AC404" s="454">
        <v>-34</v>
      </c>
      <c r="AD404" s="454">
        <v>-66</v>
      </c>
      <c r="AE404" s="454">
        <v>-68</v>
      </c>
      <c r="AF404" s="454">
        <v>-40</v>
      </c>
      <c r="AG404" s="454">
        <v>21</v>
      </c>
    </row>
    <row r="405" spans="2:33" s="365" customFormat="1" ht="15" customHeight="1" x14ac:dyDescent="0.3">
      <c r="B405" s="372">
        <v>44227</v>
      </c>
      <c r="C405" s="378">
        <v>46864</v>
      </c>
      <c r="D405" s="367"/>
      <c r="E405" s="462">
        <v>50456</v>
      </c>
      <c r="F405" s="462">
        <v>241921</v>
      </c>
      <c r="G405" s="367"/>
      <c r="H405" s="157">
        <v>89</v>
      </c>
      <c r="I405" s="152">
        <v>16</v>
      </c>
      <c r="J405" s="153">
        <v>866</v>
      </c>
      <c r="K405" s="154">
        <v>0.9622222222222222</v>
      </c>
      <c r="L405" s="153">
        <v>37</v>
      </c>
      <c r="M405" s="154">
        <v>1.0277777777777777</v>
      </c>
      <c r="N405" s="155">
        <v>903</v>
      </c>
      <c r="O405" s="84"/>
      <c r="P405" s="84"/>
      <c r="Q405" s="157">
        <v>0</v>
      </c>
      <c r="R405" s="110">
        <f t="shared" si="230"/>
        <v>0</v>
      </c>
      <c r="S405" s="157">
        <v>0</v>
      </c>
      <c r="T405" s="115">
        <f t="shared" si="261"/>
        <v>0</v>
      </c>
      <c r="U405" s="124">
        <f t="shared" si="262"/>
        <v>0</v>
      </c>
      <c r="V405" s="157">
        <v>0</v>
      </c>
      <c r="W405" s="157">
        <f t="shared" si="263"/>
        <v>0</v>
      </c>
      <c r="X405" s="157">
        <v>0</v>
      </c>
      <c r="Y405" s="157">
        <f t="shared" si="264"/>
        <v>0</v>
      </c>
      <c r="Z405" s="144">
        <f t="shared" si="265"/>
        <v>0</v>
      </c>
      <c r="AA405" s="31"/>
      <c r="AB405" s="454">
        <v>-78</v>
      </c>
      <c r="AC405" s="454">
        <v>-45</v>
      </c>
      <c r="AD405" s="454">
        <v>-78</v>
      </c>
      <c r="AE405" s="454">
        <v>-74</v>
      </c>
      <c r="AF405" s="454">
        <v>-41</v>
      </c>
      <c r="AG405" s="454">
        <v>20</v>
      </c>
    </row>
    <row r="406" spans="2:33" s="365" customFormat="1" ht="15" customHeight="1" x14ac:dyDescent="0.3">
      <c r="B406" s="372">
        <v>44228</v>
      </c>
      <c r="C406" s="377">
        <v>2270</v>
      </c>
      <c r="D406" s="367"/>
      <c r="E406" s="46"/>
      <c r="F406" s="46"/>
      <c r="G406" s="367"/>
      <c r="H406" s="157">
        <v>85</v>
      </c>
      <c r="I406" s="152">
        <v>18</v>
      </c>
      <c r="J406" s="153">
        <v>1466</v>
      </c>
      <c r="K406" s="154">
        <v>0.9878706199460916</v>
      </c>
      <c r="L406" s="153">
        <v>78</v>
      </c>
      <c r="M406" s="154">
        <v>0.7722772277227723</v>
      </c>
      <c r="N406" s="155">
        <v>1544</v>
      </c>
      <c r="O406" s="84"/>
      <c r="P406" s="84"/>
      <c r="Q406" s="153">
        <v>223</v>
      </c>
      <c r="R406" s="110">
        <f t="shared" si="230"/>
        <v>0.27645159430317706</v>
      </c>
      <c r="S406" s="153">
        <v>45</v>
      </c>
      <c r="T406" s="110">
        <f t="shared" si="261"/>
        <v>0.38098050797401062</v>
      </c>
      <c r="U406" s="105">
        <f t="shared" si="262"/>
        <v>268</v>
      </c>
      <c r="V406" s="153">
        <v>24</v>
      </c>
      <c r="W406" s="110">
        <f t="shared" si="263"/>
        <v>6.45</v>
      </c>
      <c r="X406" s="153">
        <v>20</v>
      </c>
      <c r="Y406" s="153">
        <f t="shared" si="264"/>
        <v>1.3938411669367909</v>
      </c>
      <c r="Z406" s="144">
        <f t="shared" si="265"/>
        <v>44</v>
      </c>
      <c r="AA406" s="31"/>
      <c r="AB406" s="454">
        <v>-60</v>
      </c>
      <c r="AC406" s="454">
        <v>-15</v>
      </c>
      <c r="AD406" s="454">
        <v>-53</v>
      </c>
      <c r="AE406" s="454">
        <v>-64</v>
      </c>
      <c r="AF406" s="454">
        <v>-47</v>
      </c>
      <c r="AG406" s="454">
        <v>23</v>
      </c>
    </row>
    <row r="407" spans="2:33" s="365" customFormat="1" ht="15" customHeight="1" x14ac:dyDescent="0.3">
      <c r="B407" s="372">
        <v>44229</v>
      </c>
      <c r="C407" s="377">
        <v>2368</v>
      </c>
      <c r="D407" s="367"/>
      <c r="E407" s="46"/>
      <c r="F407" s="46"/>
      <c r="G407" s="367"/>
      <c r="H407" s="157">
        <v>37</v>
      </c>
      <c r="I407" s="152">
        <v>17</v>
      </c>
      <c r="J407" s="153">
        <v>1475</v>
      </c>
      <c r="K407" s="154">
        <v>0.9905977165883143</v>
      </c>
      <c r="L407" s="153">
        <v>102</v>
      </c>
      <c r="M407" s="154">
        <v>0.92727272727272725</v>
      </c>
      <c r="N407" s="155">
        <v>1577</v>
      </c>
      <c r="O407" s="84"/>
      <c r="P407" s="84"/>
      <c r="Q407" s="153">
        <v>155</v>
      </c>
      <c r="R407" s="110">
        <f t="shared" si="230"/>
        <v>0.19215245343942802</v>
      </c>
      <c r="S407" s="153">
        <v>64</v>
      </c>
      <c r="T407" s="110">
        <f t="shared" ref="T407:T413" si="266">S407/$S$68</f>
        <v>0.54183894467414839</v>
      </c>
      <c r="U407" s="105">
        <f t="shared" ref="U407:U413" si="267">Q407+S407</f>
        <v>219</v>
      </c>
      <c r="V407" s="153">
        <v>2</v>
      </c>
      <c r="W407" s="110">
        <f t="shared" ref="W407:W413" si="268">V407/$V$68</f>
        <v>0.53749999999999998</v>
      </c>
      <c r="X407" s="153">
        <v>4</v>
      </c>
      <c r="Y407" s="153">
        <f t="shared" ref="Y407:Y413" si="269">X407/$X$68</f>
        <v>0.27876823338735818</v>
      </c>
      <c r="Z407" s="144">
        <f t="shared" ref="Z407:Z413" si="270">V407+X407</f>
        <v>6</v>
      </c>
      <c r="AA407" s="31"/>
      <c r="AB407" s="454">
        <v>-60</v>
      </c>
      <c r="AC407" s="454">
        <v>-16</v>
      </c>
      <c r="AD407" s="454">
        <v>-53</v>
      </c>
      <c r="AE407" s="454">
        <v>-64</v>
      </c>
      <c r="AF407" s="454">
        <v>-48</v>
      </c>
      <c r="AG407" s="454">
        <v>24</v>
      </c>
    </row>
    <row r="408" spans="2:33" s="365" customFormat="1" ht="15" customHeight="1" x14ac:dyDescent="0.3">
      <c r="B408" s="372">
        <v>44230</v>
      </c>
      <c r="C408" s="377">
        <v>2365</v>
      </c>
      <c r="D408" s="370"/>
      <c r="E408" s="46"/>
      <c r="F408" s="46"/>
      <c r="G408" s="370"/>
      <c r="H408" s="157">
        <v>49</v>
      </c>
      <c r="I408" s="152">
        <v>14</v>
      </c>
      <c r="J408" s="153">
        <v>1474</v>
      </c>
      <c r="K408" s="154">
        <v>0.98926174496644292</v>
      </c>
      <c r="L408" s="153">
        <v>95</v>
      </c>
      <c r="M408" s="154">
        <v>0.79831932773109249</v>
      </c>
      <c r="N408" s="155">
        <v>1569</v>
      </c>
      <c r="O408" s="84"/>
      <c r="P408" s="84"/>
      <c r="Q408" s="153">
        <v>168</v>
      </c>
      <c r="R408" s="110">
        <f t="shared" si="230"/>
        <v>0.20826846566338006</v>
      </c>
      <c r="S408" s="153">
        <v>59</v>
      </c>
      <c r="T408" s="110">
        <f t="shared" si="266"/>
        <v>0.49950777712148059</v>
      </c>
      <c r="U408" s="105">
        <f t="shared" si="267"/>
        <v>227</v>
      </c>
      <c r="V408" s="153">
        <v>0</v>
      </c>
      <c r="W408" s="110">
        <f t="shared" si="268"/>
        <v>0</v>
      </c>
      <c r="X408" s="153">
        <v>53</v>
      </c>
      <c r="Y408" s="153">
        <f t="shared" si="269"/>
        <v>3.6936790923824958</v>
      </c>
      <c r="Z408" s="144">
        <f t="shared" si="270"/>
        <v>53</v>
      </c>
      <c r="AA408" s="31"/>
      <c r="AB408" s="454">
        <v>-61</v>
      </c>
      <c r="AC408" s="454">
        <v>-18</v>
      </c>
      <c r="AD408" s="454">
        <v>-47</v>
      </c>
      <c r="AE408" s="454">
        <v>-63</v>
      </c>
      <c r="AF408" s="454">
        <v>-48</v>
      </c>
      <c r="AG408" s="454">
        <v>23</v>
      </c>
    </row>
    <row r="409" spans="2:33" s="365" customFormat="1" ht="15" customHeight="1" x14ac:dyDescent="0.3">
      <c r="B409" s="372">
        <v>44231</v>
      </c>
      <c r="C409" s="377">
        <v>2191</v>
      </c>
      <c r="D409" s="370"/>
      <c r="E409" s="46"/>
      <c r="F409" s="46"/>
      <c r="G409" s="370"/>
      <c r="H409" s="157">
        <v>72</v>
      </c>
      <c r="I409" s="152">
        <v>25</v>
      </c>
      <c r="J409" s="153">
        <v>1477</v>
      </c>
      <c r="K409" s="154">
        <v>0.99194089993284085</v>
      </c>
      <c r="L409" s="153">
        <v>90</v>
      </c>
      <c r="M409" s="154">
        <v>0.86538461538461542</v>
      </c>
      <c r="N409" s="155">
        <v>1567</v>
      </c>
      <c r="O409" s="84"/>
      <c r="P409" s="84"/>
      <c r="Q409" s="153">
        <v>148</v>
      </c>
      <c r="R409" s="110">
        <f t="shared" si="230"/>
        <v>0.18347460070345384</v>
      </c>
      <c r="S409" s="153">
        <v>48</v>
      </c>
      <c r="T409" s="110">
        <f t="shared" si="266"/>
        <v>0.40637920850561132</v>
      </c>
      <c r="U409" s="105">
        <f t="shared" si="267"/>
        <v>196</v>
      </c>
      <c r="V409" s="153">
        <v>0</v>
      </c>
      <c r="W409" s="110">
        <f t="shared" si="268"/>
        <v>0</v>
      </c>
      <c r="X409" s="153">
        <v>7</v>
      </c>
      <c r="Y409" s="153">
        <f t="shared" si="269"/>
        <v>0.4878444084278768</v>
      </c>
      <c r="Z409" s="144">
        <f t="shared" si="270"/>
        <v>7</v>
      </c>
      <c r="AA409" s="31"/>
      <c r="AB409" s="454">
        <v>-61</v>
      </c>
      <c r="AC409" s="454">
        <v>-17</v>
      </c>
      <c r="AD409" s="454">
        <v>-49</v>
      </c>
      <c r="AE409" s="454">
        <v>-63</v>
      </c>
      <c r="AF409" s="454">
        <v>-48</v>
      </c>
      <c r="AG409" s="454">
        <v>23</v>
      </c>
    </row>
    <row r="410" spans="2:33" s="365" customFormat="1" ht="15" customHeight="1" x14ac:dyDescent="0.3">
      <c r="B410" s="372">
        <v>44232</v>
      </c>
      <c r="C410" s="377">
        <v>2008</v>
      </c>
      <c r="D410" s="370"/>
      <c r="E410" s="46"/>
      <c r="F410" s="46"/>
      <c r="G410" s="370"/>
      <c r="H410" s="157">
        <v>79</v>
      </c>
      <c r="I410" s="152">
        <v>26</v>
      </c>
      <c r="J410" s="153">
        <v>1476</v>
      </c>
      <c r="K410" s="154">
        <v>0.98861352980576023</v>
      </c>
      <c r="L410" s="153">
        <v>97</v>
      </c>
      <c r="M410" s="154">
        <v>0.87387387387387383</v>
      </c>
      <c r="N410" s="155">
        <v>1573</v>
      </c>
      <c r="O410" s="84"/>
      <c r="P410" s="84"/>
      <c r="Q410" s="153">
        <v>187</v>
      </c>
      <c r="R410" s="110">
        <f t="shared" si="230"/>
        <v>0.23182263737530992</v>
      </c>
      <c r="S410" s="153">
        <v>35</v>
      </c>
      <c r="T410" s="110">
        <f t="shared" si="266"/>
        <v>0.29631817286867496</v>
      </c>
      <c r="U410" s="105">
        <f t="shared" si="267"/>
        <v>222</v>
      </c>
      <c r="V410" s="153">
        <v>0</v>
      </c>
      <c r="W410" s="110">
        <f t="shared" si="268"/>
        <v>0</v>
      </c>
      <c r="X410" s="153">
        <v>31</v>
      </c>
      <c r="Y410" s="153">
        <f t="shared" si="269"/>
        <v>2.1604538087520258</v>
      </c>
      <c r="Z410" s="144">
        <f t="shared" si="270"/>
        <v>31</v>
      </c>
      <c r="AA410" s="31"/>
      <c r="AB410" s="454">
        <v>-63</v>
      </c>
      <c r="AC410" s="454">
        <v>-15</v>
      </c>
      <c r="AD410" s="454">
        <v>-56</v>
      </c>
      <c r="AE410" s="454">
        <v>-63</v>
      </c>
      <c r="AF410" s="454">
        <v>-48</v>
      </c>
      <c r="AG410" s="454">
        <v>25</v>
      </c>
    </row>
    <row r="411" spans="2:33" s="365" customFormat="1" ht="15" customHeight="1" x14ac:dyDescent="0.3">
      <c r="B411" s="372">
        <v>44233</v>
      </c>
      <c r="C411" s="377">
        <v>59</v>
      </c>
      <c r="D411" s="370"/>
      <c r="E411" s="46"/>
      <c r="F411" s="46"/>
      <c r="G411" s="370"/>
      <c r="H411" s="157">
        <v>68</v>
      </c>
      <c r="I411" s="152">
        <v>33</v>
      </c>
      <c r="J411" s="153">
        <v>895</v>
      </c>
      <c r="K411" s="154">
        <v>0.97600872410032713</v>
      </c>
      <c r="L411" s="153">
        <v>62</v>
      </c>
      <c r="M411" s="154">
        <v>1.1481481481481481</v>
      </c>
      <c r="N411" s="155">
        <v>957</v>
      </c>
      <c r="O411" s="84"/>
      <c r="P411" s="84"/>
      <c r="Q411" s="157">
        <v>0</v>
      </c>
      <c r="R411" s="110">
        <f t="shared" si="230"/>
        <v>0</v>
      </c>
      <c r="S411" s="157">
        <v>0</v>
      </c>
      <c r="T411" s="115">
        <f t="shared" si="266"/>
        <v>0</v>
      </c>
      <c r="U411" s="124">
        <f t="shared" si="267"/>
        <v>0</v>
      </c>
      <c r="V411" s="157">
        <v>0</v>
      </c>
      <c r="W411" s="157">
        <f t="shared" si="268"/>
        <v>0</v>
      </c>
      <c r="X411" s="157">
        <v>0</v>
      </c>
      <c r="Y411" s="157">
        <f t="shared" si="269"/>
        <v>0</v>
      </c>
      <c r="Z411" s="144">
        <f t="shared" si="270"/>
        <v>0</v>
      </c>
      <c r="AA411" s="31"/>
      <c r="AB411" s="454">
        <v>-73</v>
      </c>
      <c r="AC411" s="454">
        <v>-34</v>
      </c>
      <c r="AD411" s="454">
        <v>-68</v>
      </c>
      <c r="AE411" s="454">
        <v>-69</v>
      </c>
      <c r="AF411" s="454">
        <v>-39</v>
      </c>
      <c r="AG411" s="454">
        <v>20</v>
      </c>
    </row>
    <row r="412" spans="2:33" s="365" customFormat="1" ht="15" customHeight="1" x14ac:dyDescent="0.3">
      <c r="B412" s="372">
        <v>44234</v>
      </c>
      <c r="C412" s="377">
        <v>64</v>
      </c>
      <c r="D412" s="370"/>
      <c r="E412" s="46"/>
      <c r="F412" s="46"/>
      <c r="G412" s="370"/>
      <c r="H412" s="157">
        <v>66</v>
      </c>
      <c r="I412" s="152">
        <v>24</v>
      </c>
      <c r="J412" s="153">
        <v>866</v>
      </c>
      <c r="K412" s="154">
        <v>0.9622222222222222</v>
      </c>
      <c r="L412" s="153">
        <v>31</v>
      </c>
      <c r="M412" s="154">
        <v>0.86111111111111116</v>
      </c>
      <c r="N412" s="155">
        <v>897</v>
      </c>
      <c r="O412" s="84"/>
      <c r="P412" s="84"/>
      <c r="Q412" s="157">
        <v>0</v>
      </c>
      <c r="R412" s="110">
        <f t="shared" si="230"/>
        <v>0</v>
      </c>
      <c r="S412" s="157">
        <v>0</v>
      </c>
      <c r="T412" s="115">
        <f t="shared" si="266"/>
        <v>0</v>
      </c>
      <c r="U412" s="124">
        <f t="shared" si="267"/>
        <v>0</v>
      </c>
      <c r="V412" s="157">
        <v>0</v>
      </c>
      <c r="W412" s="157">
        <f t="shared" si="268"/>
        <v>0</v>
      </c>
      <c r="X412" s="157">
        <v>0</v>
      </c>
      <c r="Y412" s="157">
        <f t="shared" si="269"/>
        <v>0</v>
      </c>
      <c r="Z412" s="144">
        <f t="shared" si="270"/>
        <v>0</v>
      </c>
      <c r="AA412" s="31"/>
      <c r="AB412" s="454">
        <v>-77</v>
      </c>
      <c r="AC412" s="454">
        <v>-42</v>
      </c>
      <c r="AD412" s="454">
        <v>-74</v>
      </c>
      <c r="AE412" s="454">
        <v>-73</v>
      </c>
      <c r="AF412" s="454">
        <v>-39</v>
      </c>
      <c r="AG412" s="454">
        <v>18</v>
      </c>
    </row>
    <row r="413" spans="2:33" s="365" customFormat="1" ht="15" customHeight="1" x14ac:dyDescent="0.3">
      <c r="B413" s="372">
        <v>44235</v>
      </c>
      <c r="C413" s="377">
        <v>2261</v>
      </c>
      <c r="D413" s="370"/>
      <c r="E413" s="46"/>
      <c r="F413" s="46"/>
      <c r="G413" s="370"/>
      <c r="H413" s="157">
        <v>53</v>
      </c>
      <c r="I413" s="152">
        <v>22</v>
      </c>
      <c r="J413" s="153">
        <v>1474</v>
      </c>
      <c r="K413" s="154">
        <v>0.99326145552560652</v>
      </c>
      <c r="L413" s="153">
        <v>84</v>
      </c>
      <c r="M413" s="154">
        <v>0.83168316831683164</v>
      </c>
      <c r="N413" s="155">
        <v>1558</v>
      </c>
      <c r="O413" s="84"/>
      <c r="P413" s="84"/>
      <c r="Q413" s="153">
        <v>200</v>
      </c>
      <c r="R413" s="110">
        <f t="shared" si="230"/>
        <v>0.24793864959926196</v>
      </c>
      <c r="S413" s="153">
        <v>48</v>
      </c>
      <c r="T413" s="110">
        <f t="shared" si="266"/>
        <v>0.40637920850561132</v>
      </c>
      <c r="U413" s="105">
        <f t="shared" si="267"/>
        <v>248</v>
      </c>
      <c r="V413" s="153">
        <v>8</v>
      </c>
      <c r="W413" s="110">
        <f t="shared" si="268"/>
        <v>2.15</v>
      </c>
      <c r="X413" s="153">
        <v>13</v>
      </c>
      <c r="Y413" s="153">
        <f t="shared" si="269"/>
        <v>0.90599675850891404</v>
      </c>
      <c r="Z413" s="144">
        <f t="shared" si="270"/>
        <v>21</v>
      </c>
      <c r="AA413" s="31"/>
      <c r="AB413" s="454">
        <v>-59</v>
      </c>
      <c r="AC413" s="454">
        <v>-16</v>
      </c>
      <c r="AD413" s="454">
        <v>-51</v>
      </c>
      <c r="AE413" s="454">
        <v>-63</v>
      </c>
      <c r="AF413" s="454">
        <v>-47</v>
      </c>
      <c r="AG413" s="454">
        <v>22</v>
      </c>
    </row>
    <row r="414" spans="2:33" s="365" customFormat="1" ht="15" customHeight="1" x14ac:dyDescent="0.3">
      <c r="B414" s="372">
        <v>44236</v>
      </c>
      <c r="C414" s="377">
        <v>2135</v>
      </c>
      <c r="D414" s="370"/>
      <c r="E414" s="46"/>
      <c r="F414" s="46"/>
      <c r="G414" s="370"/>
      <c r="H414" s="157">
        <v>24</v>
      </c>
      <c r="I414" s="152">
        <v>20</v>
      </c>
      <c r="J414" s="153">
        <v>1471</v>
      </c>
      <c r="K414" s="154">
        <v>0.98791134989926122</v>
      </c>
      <c r="L414" s="153">
        <v>107</v>
      </c>
      <c r="M414" s="154">
        <v>0.97272727272727277</v>
      </c>
      <c r="N414" s="155">
        <v>1578</v>
      </c>
      <c r="O414" s="84"/>
      <c r="P414" s="84"/>
      <c r="Q414" s="153">
        <v>204</v>
      </c>
      <c r="R414" s="110">
        <f t="shared" si="230"/>
        <v>0.2528974225912472</v>
      </c>
      <c r="S414" s="153">
        <v>75</v>
      </c>
      <c r="T414" s="110">
        <f t="shared" ref="T414:T420" si="271">S414/$S$68</f>
        <v>0.63496751329001766</v>
      </c>
      <c r="U414" s="105">
        <f t="shared" ref="U414:U420" si="272">Q414+S414</f>
        <v>279</v>
      </c>
      <c r="V414" s="153">
        <v>3</v>
      </c>
      <c r="W414" s="110">
        <f t="shared" ref="W414:W420" si="273">V414/$V$68</f>
        <v>0.80625000000000002</v>
      </c>
      <c r="X414" s="153">
        <v>5</v>
      </c>
      <c r="Y414" s="153">
        <f t="shared" ref="Y414:Y420" si="274">X414/$X$68</f>
        <v>0.34846029173419774</v>
      </c>
      <c r="Z414" s="144">
        <f t="shared" ref="Z414:Z420" si="275">V414+X414</f>
        <v>8</v>
      </c>
      <c r="AA414" s="31"/>
      <c r="AB414" s="454">
        <v>-61</v>
      </c>
      <c r="AC414" s="454">
        <v>-17</v>
      </c>
      <c r="AD414" s="454">
        <v>-57</v>
      </c>
      <c r="AE414" s="454">
        <v>-64</v>
      </c>
      <c r="AF414" s="454">
        <v>-48</v>
      </c>
      <c r="AG414" s="454">
        <v>24</v>
      </c>
    </row>
    <row r="415" spans="2:33" s="365" customFormat="1" ht="15" customHeight="1" x14ac:dyDescent="0.3">
      <c r="B415" s="372">
        <v>44237</v>
      </c>
      <c r="C415" s="377">
        <v>2022</v>
      </c>
      <c r="D415" s="375"/>
      <c r="E415" s="46"/>
      <c r="F415" s="46"/>
      <c r="G415" s="375"/>
      <c r="H415" s="157">
        <v>33</v>
      </c>
      <c r="I415" s="152">
        <v>16</v>
      </c>
      <c r="J415" s="153">
        <v>1477</v>
      </c>
      <c r="K415" s="154">
        <v>0.99127516778523495</v>
      </c>
      <c r="L415" s="153">
        <v>92</v>
      </c>
      <c r="M415" s="154">
        <v>0.77310924369747902</v>
      </c>
      <c r="N415" s="155">
        <v>1569</v>
      </c>
      <c r="O415" s="84"/>
      <c r="P415" s="84"/>
      <c r="Q415" s="153">
        <v>219</v>
      </c>
      <c r="R415" s="110">
        <f t="shared" si="230"/>
        <v>0.27149282131119185</v>
      </c>
      <c r="S415" s="153">
        <v>85</v>
      </c>
      <c r="T415" s="110">
        <f t="shared" si="271"/>
        <v>0.71962984839535338</v>
      </c>
      <c r="U415" s="105">
        <f t="shared" si="272"/>
        <v>304</v>
      </c>
      <c r="V415" s="153">
        <v>0</v>
      </c>
      <c r="W415" s="110">
        <f t="shared" si="273"/>
        <v>0</v>
      </c>
      <c r="X415" s="153">
        <v>13</v>
      </c>
      <c r="Y415" s="153">
        <f t="shared" si="274"/>
        <v>0.90599675850891404</v>
      </c>
      <c r="Z415" s="144">
        <f t="shared" si="275"/>
        <v>13</v>
      </c>
      <c r="AA415" s="31"/>
      <c r="AB415" s="454">
        <v>-60</v>
      </c>
      <c r="AC415" s="454">
        <v>-15</v>
      </c>
      <c r="AD415" s="454">
        <v>-49</v>
      </c>
      <c r="AE415" s="454">
        <v>-62</v>
      </c>
      <c r="AF415" s="454">
        <v>-46</v>
      </c>
      <c r="AG415" s="454">
        <v>22</v>
      </c>
    </row>
    <row r="416" spans="2:33" s="365" customFormat="1" ht="15" customHeight="1" x14ac:dyDescent="0.3">
      <c r="B416" s="372">
        <v>44238</v>
      </c>
      <c r="C416" s="377">
        <v>1932</v>
      </c>
      <c r="D416" s="375"/>
      <c r="E416" s="46"/>
      <c r="F416" s="46"/>
      <c r="G416" s="375"/>
      <c r="H416" s="157">
        <v>53</v>
      </c>
      <c r="I416" s="152">
        <v>22</v>
      </c>
      <c r="J416" s="153">
        <v>1476</v>
      </c>
      <c r="K416" s="154">
        <v>0.99126930826057758</v>
      </c>
      <c r="L416" s="153">
        <v>94</v>
      </c>
      <c r="M416" s="154">
        <v>0.90384615384615385</v>
      </c>
      <c r="N416" s="155">
        <v>1570</v>
      </c>
      <c r="O416" s="84"/>
      <c r="P416" s="84"/>
      <c r="Q416" s="153">
        <v>337</v>
      </c>
      <c r="R416" s="110">
        <f t="shared" si="230"/>
        <v>0.41777662457475639</v>
      </c>
      <c r="S416" s="153">
        <v>92</v>
      </c>
      <c r="T416" s="110">
        <f t="shared" si="271"/>
        <v>0.77889348296908834</v>
      </c>
      <c r="U416" s="105">
        <f t="shared" si="272"/>
        <v>429</v>
      </c>
      <c r="V416" s="153">
        <v>0</v>
      </c>
      <c r="W416" s="110">
        <f t="shared" si="273"/>
        <v>0</v>
      </c>
      <c r="X416" s="153">
        <v>14</v>
      </c>
      <c r="Y416" s="153">
        <f t="shared" si="274"/>
        <v>0.97568881685575359</v>
      </c>
      <c r="Z416" s="144">
        <f t="shared" si="275"/>
        <v>14</v>
      </c>
      <c r="AA416" s="31"/>
      <c r="AB416" s="454">
        <v>-60</v>
      </c>
      <c r="AC416" s="454">
        <v>-15</v>
      </c>
      <c r="AD416" s="454">
        <v>-52</v>
      </c>
      <c r="AE416" s="454">
        <v>-64</v>
      </c>
      <c r="AF416" s="454">
        <v>-47</v>
      </c>
      <c r="AG416" s="454">
        <v>23</v>
      </c>
    </row>
    <row r="417" spans="2:33" s="365" customFormat="1" ht="15" customHeight="1" x14ac:dyDescent="0.3">
      <c r="B417" s="372">
        <v>44239</v>
      </c>
      <c r="C417" s="375"/>
      <c r="D417" s="375"/>
      <c r="E417" s="46"/>
      <c r="F417" s="46"/>
      <c r="G417" s="375"/>
      <c r="H417" s="157">
        <v>88</v>
      </c>
      <c r="I417" s="152">
        <v>14</v>
      </c>
      <c r="J417" s="153">
        <v>1478</v>
      </c>
      <c r="K417" s="154">
        <v>0.98995311453449431</v>
      </c>
      <c r="L417" s="153">
        <v>98</v>
      </c>
      <c r="M417" s="154">
        <v>0.88288288288288286</v>
      </c>
      <c r="N417" s="155">
        <v>1576</v>
      </c>
      <c r="O417" s="84"/>
      <c r="P417" s="84"/>
      <c r="Q417" s="153">
        <v>280</v>
      </c>
      <c r="R417" s="110">
        <f t="shared" si="230"/>
        <v>0.34711410943896676</v>
      </c>
      <c r="S417" s="153">
        <v>87</v>
      </c>
      <c r="T417" s="110">
        <f t="shared" si="271"/>
        <v>0.73656231541642059</v>
      </c>
      <c r="U417" s="105">
        <f t="shared" si="272"/>
        <v>367</v>
      </c>
      <c r="V417" s="153">
        <v>0</v>
      </c>
      <c r="W417" s="110">
        <f t="shared" si="273"/>
        <v>0</v>
      </c>
      <c r="X417" s="153">
        <v>6</v>
      </c>
      <c r="Y417" s="153">
        <f t="shared" si="274"/>
        <v>0.41815235008103724</v>
      </c>
      <c r="Z417" s="144">
        <f t="shared" si="275"/>
        <v>6</v>
      </c>
      <c r="AA417" s="31"/>
      <c r="AB417" s="454">
        <v>-60</v>
      </c>
      <c r="AC417" s="454">
        <v>-7</v>
      </c>
      <c r="AD417" s="454">
        <v>-42</v>
      </c>
      <c r="AE417" s="454">
        <v>-60</v>
      </c>
      <c r="AF417" s="454">
        <v>-45</v>
      </c>
      <c r="AG417" s="454">
        <v>23</v>
      </c>
    </row>
    <row r="418" spans="2:33" s="365" customFormat="1" ht="15" customHeight="1" x14ac:dyDescent="0.3">
      <c r="B418" s="372">
        <v>44240</v>
      </c>
      <c r="C418" s="439"/>
      <c r="D418" s="439"/>
      <c r="E418" s="46"/>
      <c r="F418" s="46"/>
      <c r="G418" s="375"/>
      <c r="H418" s="157">
        <v>72</v>
      </c>
      <c r="I418" s="152">
        <v>30</v>
      </c>
      <c r="J418" s="153">
        <v>895</v>
      </c>
      <c r="K418" s="154">
        <v>0.97600872410032713</v>
      </c>
      <c r="L418" s="153">
        <v>62</v>
      </c>
      <c r="M418" s="154">
        <v>1.1481481481481481</v>
      </c>
      <c r="N418" s="155">
        <v>957</v>
      </c>
      <c r="O418" s="84"/>
      <c r="P418" s="84"/>
      <c r="Q418" s="157">
        <v>0</v>
      </c>
      <c r="R418" s="110">
        <f t="shared" si="230"/>
        <v>0</v>
      </c>
      <c r="S418" s="157">
        <v>0</v>
      </c>
      <c r="T418" s="115">
        <f t="shared" si="271"/>
        <v>0</v>
      </c>
      <c r="U418" s="124">
        <f t="shared" si="272"/>
        <v>0</v>
      </c>
      <c r="V418" s="157">
        <v>0</v>
      </c>
      <c r="W418" s="157">
        <f t="shared" si="273"/>
        <v>0</v>
      </c>
      <c r="X418" s="157">
        <v>0</v>
      </c>
      <c r="Y418" s="157">
        <f t="shared" si="274"/>
        <v>0</v>
      </c>
      <c r="Z418" s="144">
        <f t="shared" si="275"/>
        <v>0</v>
      </c>
      <c r="AA418" s="31"/>
      <c r="AB418" s="454">
        <v>-69</v>
      </c>
      <c r="AC418" s="454">
        <v>-26</v>
      </c>
      <c r="AD418" s="454">
        <v>-51</v>
      </c>
      <c r="AE418" s="454">
        <v>-65</v>
      </c>
      <c r="AF418" s="454">
        <v>-35</v>
      </c>
      <c r="AG418" s="454">
        <v>18</v>
      </c>
    </row>
    <row r="419" spans="2:33" s="365" customFormat="1" ht="15" customHeight="1" x14ac:dyDescent="0.3">
      <c r="B419" s="372">
        <v>44241</v>
      </c>
      <c r="C419" s="439"/>
      <c r="D419" s="439"/>
      <c r="E419" s="46"/>
      <c r="F419" s="46"/>
      <c r="G419" s="375"/>
      <c r="H419" s="157">
        <v>73</v>
      </c>
      <c r="I419" s="152">
        <v>16</v>
      </c>
      <c r="J419" s="153">
        <v>866</v>
      </c>
      <c r="K419" s="154">
        <v>0.9622222222222222</v>
      </c>
      <c r="L419" s="153">
        <v>36</v>
      </c>
      <c r="M419" s="154">
        <v>1</v>
      </c>
      <c r="N419" s="155">
        <v>902</v>
      </c>
      <c r="O419" s="84"/>
      <c r="P419" s="84"/>
      <c r="Q419" s="157">
        <v>0</v>
      </c>
      <c r="R419" s="110">
        <f t="shared" si="230"/>
        <v>0</v>
      </c>
      <c r="S419" s="157">
        <v>0</v>
      </c>
      <c r="T419" s="115">
        <f t="shared" si="271"/>
        <v>0</v>
      </c>
      <c r="U419" s="124">
        <f t="shared" si="272"/>
        <v>0</v>
      </c>
      <c r="V419" s="157">
        <v>0</v>
      </c>
      <c r="W419" s="157">
        <f t="shared" si="273"/>
        <v>0</v>
      </c>
      <c r="X419" s="157">
        <v>0</v>
      </c>
      <c r="Y419" s="157">
        <f t="shared" si="274"/>
        <v>0</v>
      </c>
      <c r="Z419" s="144">
        <f t="shared" si="275"/>
        <v>0</v>
      </c>
      <c r="AA419" s="31"/>
      <c r="AB419" s="454">
        <v>-68</v>
      </c>
      <c r="AC419" s="454">
        <v>-30</v>
      </c>
      <c r="AD419" s="454">
        <v>-48</v>
      </c>
      <c r="AE419" s="454">
        <v>-66</v>
      </c>
      <c r="AF419" s="454">
        <v>-32</v>
      </c>
      <c r="AG419" s="454">
        <v>15</v>
      </c>
    </row>
    <row r="420" spans="2:33" s="365" customFormat="1" ht="15" customHeight="1" x14ac:dyDescent="0.3">
      <c r="B420" s="372">
        <v>44242</v>
      </c>
      <c r="C420" s="439"/>
      <c r="D420" s="439"/>
      <c r="E420" s="46"/>
      <c r="F420" s="46"/>
      <c r="G420" s="375"/>
      <c r="H420" s="157">
        <v>59</v>
      </c>
      <c r="I420" s="152">
        <v>20</v>
      </c>
      <c r="J420" s="153">
        <v>1467</v>
      </c>
      <c r="K420" s="154">
        <v>0.98854447439353099</v>
      </c>
      <c r="L420" s="153">
        <v>87</v>
      </c>
      <c r="M420" s="154">
        <v>0.86138613861386137</v>
      </c>
      <c r="N420" s="155">
        <v>1554</v>
      </c>
      <c r="O420" s="84"/>
      <c r="P420" s="84"/>
      <c r="Q420" s="153">
        <v>358</v>
      </c>
      <c r="R420" s="110">
        <f t="shared" ref="R420:R440" si="276">Q420/Q$68</f>
        <v>0.44381018278267892</v>
      </c>
      <c r="S420" s="153">
        <v>81</v>
      </c>
      <c r="T420" s="110">
        <f t="shared" si="271"/>
        <v>0.68576491435321918</v>
      </c>
      <c r="U420" s="105">
        <f t="shared" si="272"/>
        <v>439</v>
      </c>
      <c r="V420" s="153">
        <v>0</v>
      </c>
      <c r="W420" s="110">
        <f t="shared" si="273"/>
        <v>0</v>
      </c>
      <c r="X420" s="153">
        <v>13</v>
      </c>
      <c r="Y420" s="153">
        <f t="shared" si="274"/>
        <v>0.90599675850891404</v>
      </c>
      <c r="Z420" s="144">
        <f t="shared" si="275"/>
        <v>13</v>
      </c>
      <c r="AA420" s="31"/>
      <c r="AB420" s="454">
        <v>-56</v>
      </c>
      <c r="AC420" s="454">
        <v>-8</v>
      </c>
      <c r="AD420" s="454">
        <v>-33</v>
      </c>
      <c r="AE420" s="454">
        <v>-61</v>
      </c>
      <c r="AF420" s="454">
        <v>-48</v>
      </c>
      <c r="AG420" s="454">
        <v>21</v>
      </c>
    </row>
    <row r="421" spans="2:33" s="365" customFormat="1" ht="15" customHeight="1" x14ac:dyDescent="0.3">
      <c r="B421" s="372">
        <v>44243</v>
      </c>
      <c r="C421" s="439"/>
      <c r="D421" s="439"/>
      <c r="E421" s="46"/>
      <c r="F421" s="46"/>
      <c r="G421" s="375"/>
      <c r="H421" s="157">
        <v>31</v>
      </c>
      <c r="I421" s="152">
        <v>19</v>
      </c>
      <c r="J421" s="153">
        <v>981</v>
      </c>
      <c r="K421" s="154">
        <v>0.65883143049026194</v>
      </c>
      <c r="L421" s="153">
        <v>93</v>
      </c>
      <c r="M421" s="154">
        <v>0.84545454545454546</v>
      </c>
      <c r="N421" s="155">
        <v>1074</v>
      </c>
      <c r="O421" s="84"/>
      <c r="P421" s="84"/>
      <c r="Q421" s="153">
        <v>51</v>
      </c>
      <c r="R421" s="110">
        <f t="shared" si="276"/>
        <v>6.32243556478118E-2</v>
      </c>
      <c r="S421" s="153">
        <v>10</v>
      </c>
      <c r="T421" s="110">
        <f t="shared" ref="T421:T427" si="277">S421/$S$68</f>
        <v>8.466233510533569E-2</v>
      </c>
      <c r="U421" s="105">
        <f t="shared" ref="U421:U427" si="278">Q421+S421</f>
        <v>61</v>
      </c>
      <c r="V421" s="153">
        <v>0</v>
      </c>
      <c r="W421" s="110">
        <f t="shared" ref="W421:W427" si="279">V421/$V$68</f>
        <v>0</v>
      </c>
      <c r="X421" s="153">
        <v>0</v>
      </c>
      <c r="Y421" s="153">
        <f t="shared" ref="Y421:Y427" si="280">X421/$X$68</f>
        <v>0</v>
      </c>
      <c r="Z421" s="144">
        <f t="shared" ref="Z421:Z427" si="281">V421+X421</f>
        <v>0</v>
      </c>
      <c r="AA421" s="31"/>
      <c r="AB421" s="454">
        <v>-62</v>
      </c>
      <c r="AC421" s="454">
        <v>-15</v>
      </c>
      <c r="AD421" s="454">
        <v>-45</v>
      </c>
      <c r="AE421" s="454">
        <v>-66</v>
      </c>
      <c r="AF421" s="454">
        <v>-63</v>
      </c>
      <c r="AG421" s="454">
        <v>28</v>
      </c>
    </row>
    <row r="422" spans="2:33" s="365" customFormat="1" ht="15" customHeight="1" x14ac:dyDescent="0.3">
      <c r="B422" s="372">
        <v>44244</v>
      </c>
      <c r="C422" s="439"/>
      <c r="D422" s="439"/>
      <c r="E422" s="46"/>
      <c r="F422" s="46"/>
      <c r="G422" s="382"/>
      <c r="H422" s="157">
        <v>37</v>
      </c>
      <c r="I422" s="152">
        <v>26</v>
      </c>
      <c r="J422" s="153">
        <v>1473</v>
      </c>
      <c r="K422" s="154">
        <v>0.98859060402684562</v>
      </c>
      <c r="L422" s="153">
        <v>89</v>
      </c>
      <c r="M422" s="154">
        <v>0.74789915966386555</v>
      </c>
      <c r="N422" s="155">
        <v>1562</v>
      </c>
      <c r="O422" s="84"/>
      <c r="P422" s="84"/>
      <c r="Q422" s="153">
        <v>328</v>
      </c>
      <c r="R422" s="110">
        <f t="shared" si="276"/>
        <v>0.40661938534278963</v>
      </c>
      <c r="S422" s="153">
        <v>114</v>
      </c>
      <c r="T422" s="110">
        <f t="shared" si="277"/>
        <v>0.96515062020082687</v>
      </c>
      <c r="U422" s="105">
        <f t="shared" si="278"/>
        <v>442</v>
      </c>
      <c r="V422" s="153">
        <v>0</v>
      </c>
      <c r="W422" s="110">
        <f t="shared" si="279"/>
        <v>0</v>
      </c>
      <c r="X422" s="153">
        <v>7</v>
      </c>
      <c r="Y422" s="153">
        <f t="shared" si="280"/>
        <v>0.4878444084278768</v>
      </c>
      <c r="Z422" s="144">
        <f t="shared" si="281"/>
        <v>7</v>
      </c>
      <c r="AA422" s="31"/>
      <c r="AB422" s="454">
        <v>-58</v>
      </c>
      <c r="AC422" s="454">
        <v>-11</v>
      </c>
      <c r="AD422" s="454">
        <v>-43</v>
      </c>
      <c r="AE422" s="454">
        <v>-60</v>
      </c>
      <c r="AF422" s="454">
        <v>-45</v>
      </c>
      <c r="AG422" s="454">
        <v>21</v>
      </c>
    </row>
    <row r="423" spans="2:33" s="365" customFormat="1" ht="15" customHeight="1" x14ac:dyDescent="0.3">
      <c r="B423" s="372">
        <v>44245</v>
      </c>
      <c r="C423" s="439"/>
      <c r="D423" s="439"/>
      <c r="E423" s="46"/>
      <c r="F423" s="46"/>
      <c r="G423" s="382"/>
      <c r="H423" s="157">
        <v>54</v>
      </c>
      <c r="I423" s="152">
        <v>29</v>
      </c>
      <c r="J423" s="153">
        <v>1476</v>
      </c>
      <c r="K423" s="154">
        <v>0.99126930826057758</v>
      </c>
      <c r="L423" s="153">
        <v>87</v>
      </c>
      <c r="M423" s="154">
        <v>0.83653846153846156</v>
      </c>
      <c r="N423" s="155">
        <v>1563</v>
      </c>
      <c r="O423" s="84"/>
      <c r="P423" s="84"/>
      <c r="Q423" s="153">
        <v>352</v>
      </c>
      <c r="R423" s="110">
        <f t="shared" si="276"/>
        <v>0.43637202329470104</v>
      </c>
      <c r="S423" s="153">
        <v>82</v>
      </c>
      <c r="T423" s="110">
        <f t="shared" si="277"/>
        <v>0.69423114786375273</v>
      </c>
      <c r="U423" s="105">
        <f t="shared" si="278"/>
        <v>434</v>
      </c>
      <c r="V423" s="153">
        <v>0</v>
      </c>
      <c r="W423" s="110">
        <f t="shared" si="279"/>
        <v>0</v>
      </c>
      <c r="X423" s="153">
        <v>17</v>
      </c>
      <c r="Y423" s="153">
        <f t="shared" si="280"/>
        <v>1.1847649918962722</v>
      </c>
      <c r="Z423" s="144">
        <f t="shared" si="281"/>
        <v>17</v>
      </c>
      <c r="AA423" s="31"/>
      <c r="AB423" s="454">
        <v>-58</v>
      </c>
      <c r="AC423" s="454">
        <v>-11</v>
      </c>
      <c r="AD423" s="454">
        <v>-44</v>
      </c>
      <c r="AE423" s="454">
        <v>-61</v>
      </c>
      <c r="AF423" s="454">
        <v>-45</v>
      </c>
      <c r="AG423" s="454">
        <v>22</v>
      </c>
    </row>
    <row r="424" spans="2:33" s="365" customFormat="1" ht="15" customHeight="1" x14ac:dyDescent="0.3">
      <c r="B424" s="372">
        <v>44246</v>
      </c>
      <c r="C424" s="439"/>
      <c r="D424" s="439"/>
      <c r="E424" s="46"/>
      <c r="F424" s="46"/>
      <c r="G424" s="382"/>
      <c r="H424" s="157">
        <v>75</v>
      </c>
      <c r="I424" s="152">
        <v>26</v>
      </c>
      <c r="J424" s="153">
        <v>1474</v>
      </c>
      <c r="K424" s="154">
        <v>0.98727394507702615</v>
      </c>
      <c r="L424" s="153">
        <v>89</v>
      </c>
      <c r="M424" s="154">
        <v>0.80180180180180183</v>
      </c>
      <c r="N424" s="155">
        <v>1563</v>
      </c>
      <c r="O424" s="84"/>
      <c r="P424" s="84"/>
      <c r="Q424" s="153">
        <v>422</v>
      </c>
      <c r="R424" s="110">
        <f t="shared" si="276"/>
        <v>0.52315055065444271</v>
      </c>
      <c r="S424" s="153">
        <v>79</v>
      </c>
      <c r="T424" s="110">
        <f t="shared" si="277"/>
        <v>0.66883244733215197</v>
      </c>
      <c r="U424" s="105">
        <f t="shared" si="278"/>
        <v>501</v>
      </c>
      <c r="V424" s="153">
        <v>2</v>
      </c>
      <c r="W424" s="110">
        <f t="shared" si="279"/>
        <v>0.53749999999999998</v>
      </c>
      <c r="X424" s="153">
        <v>21</v>
      </c>
      <c r="Y424" s="153">
        <f t="shared" si="280"/>
        <v>1.4635332252836304</v>
      </c>
      <c r="Z424" s="144">
        <f t="shared" si="281"/>
        <v>23</v>
      </c>
      <c r="AA424" s="31"/>
      <c r="AB424" s="454">
        <v>-60</v>
      </c>
      <c r="AC424" s="454">
        <v>-5</v>
      </c>
      <c r="AD424" s="454">
        <v>-50</v>
      </c>
      <c r="AE424" s="454">
        <v>-60</v>
      </c>
      <c r="AF424" s="454">
        <v>-44</v>
      </c>
      <c r="AG424" s="454">
        <v>23</v>
      </c>
    </row>
    <row r="425" spans="2:33" s="365" customFormat="1" ht="15" customHeight="1" x14ac:dyDescent="0.3">
      <c r="B425" s="372">
        <v>44247</v>
      </c>
      <c r="C425" s="439"/>
      <c r="D425" s="439"/>
      <c r="E425" s="46"/>
      <c r="F425" s="46"/>
      <c r="G425" s="382"/>
      <c r="H425" s="157">
        <v>72</v>
      </c>
      <c r="I425" s="152">
        <v>12</v>
      </c>
      <c r="J425" s="153">
        <v>888</v>
      </c>
      <c r="K425" s="154">
        <v>0.96837513631406757</v>
      </c>
      <c r="L425" s="153">
        <v>56</v>
      </c>
      <c r="M425" s="154">
        <v>1.037037037037037</v>
      </c>
      <c r="N425" s="155">
        <v>944</v>
      </c>
      <c r="O425" s="84"/>
      <c r="P425" s="84"/>
      <c r="Q425" s="157">
        <v>0</v>
      </c>
      <c r="R425" s="110">
        <f t="shared" si="276"/>
        <v>0</v>
      </c>
      <c r="S425" s="157">
        <v>0</v>
      </c>
      <c r="T425" s="115">
        <f t="shared" si="277"/>
        <v>0</v>
      </c>
      <c r="U425" s="124">
        <f t="shared" si="278"/>
        <v>0</v>
      </c>
      <c r="V425" s="157">
        <v>0</v>
      </c>
      <c r="W425" s="157">
        <f t="shared" si="279"/>
        <v>0</v>
      </c>
      <c r="X425" s="157">
        <v>0</v>
      </c>
      <c r="Y425" s="157">
        <f t="shared" si="280"/>
        <v>0</v>
      </c>
      <c r="Z425" s="144">
        <f t="shared" si="281"/>
        <v>0</v>
      </c>
      <c r="AA425" s="31"/>
      <c r="AB425" s="454">
        <v>-74</v>
      </c>
      <c r="AC425" s="454">
        <v>-35</v>
      </c>
      <c r="AD425" s="454">
        <v>-76</v>
      </c>
      <c r="AE425" s="454">
        <v>-72</v>
      </c>
      <c r="AF425" s="454">
        <v>-36</v>
      </c>
      <c r="AG425" s="454">
        <v>21</v>
      </c>
    </row>
    <row r="426" spans="2:33" s="365" customFormat="1" ht="15" customHeight="1" x14ac:dyDescent="0.3">
      <c r="B426" s="372">
        <v>44248</v>
      </c>
      <c r="C426" s="439"/>
      <c r="D426" s="439"/>
      <c r="E426" s="46"/>
      <c r="F426" s="46"/>
      <c r="G426" s="382"/>
      <c r="H426" s="157">
        <v>84</v>
      </c>
      <c r="I426" s="152">
        <v>25</v>
      </c>
      <c r="J426" s="153">
        <v>866</v>
      </c>
      <c r="K426" s="154">
        <v>0.9622222222222222</v>
      </c>
      <c r="L426" s="153">
        <v>34</v>
      </c>
      <c r="M426" s="154">
        <v>0.94444444444444442</v>
      </c>
      <c r="N426" s="155">
        <v>900</v>
      </c>
      <c r="O426" s="84"/>
      <c r="P426" s="84"/>
      <c r="Q426" s="157">
        <v>0</v>
      </c>
      <c r="R426" s="110">
        <f t="shared" si="276"/>
        <v>0</v>
      </c>
      <c r="S426" s="157">
        <v>0</v>
      </c>
      <c r="T426" s="115">
        <f t="shared" si="277"/>
        <v>0</v>
      </c>
      <c r="U426" s="124">
        <f t="shared" si="278"/>
        <v>0</v>
      </c>
      <c r="V426" s="157">
        <v>0</v>
      </c>
      <c r="W426" s="157">
        <f t="shared" si="279"/>
        <v>0</v>
      </c>
      <c r="X426" s="157">
        <v>0</v>
      </c>
      <c r="Y426" s="157">
        <f t="shared" si="280"/>
        <v>0</v>
      </c>
      <c r="Z426" s="144">
        <f t="shared" si="281"/>
        <v>0</v>
      </c>
      <c r="AA426" s="31"/>
      <c r="AB426" s="454">
        <v>-72</v>
      </c>
      <c r="AC426" s="454">
        <v>-34</v>
      </c>
      <c r="AD426" s="454">
        <v>-61</v>
      </c>
      <c r="AE426" s="454">
        <v>-68</v>
      </c>
      <c r="AF426" s="454">
        <v>-32</v>
      </c>
      <c r="AG426" s="454">
        <v>16</v>
      </c>
    </row>
    <row r="427" spans="2:33" s="365" customFormat="1" ht="15" customHeight="1" x14ac:dyDescent="0.3">
      <c r="B427" s="372">
        <v>44249</v>
      </c>
      <c r="C427" s="439"/>
      <c r="D427" s="439"/>
      <c r="E427" s="46"/>
      <c r="F427" s="46"/>
      <c r="G427" s="382"/>
      <c r="H427" s="157">
        <v>63</v>
      </c>
      <c r="I427" s="152">
        <v>31</v>
      </c>
      <c r="J427" s="153">
        <v>1473</v>
      </c>
      <c r="K427" s="154">
        <v>0.99258760107816713</v>
      </c>
      <c r="L427" s="153">
        <v>101</v>
      </c>
      <c r="M427" s="154">
        <v>1</v>
      </c>
      <c r="N427" s="155">
        <v>1574</v>
      </c>
      <c r="O427" s="84"/>
      <c r="P427" s="84"/>
      <c r="Q427" s="153">
        <v>500</v>
      </c>
      <c r="R427" s="110">
        <f t="shared" si="276"/>
        <v>0.61984662399815493</v>
      </c>
      <c r="S427" s="153">
        <v>115</v>
      </c>
      <c r="T427" s="110">
        <f t="shared" si="277"/>
        <v>0.97361685371136053</v>
      </c>
      <c r="U427" s="105">
        <f t="shared" si="278"/>
        <v>615</v>
      </c>
      <c r="V427" s="153">
        <v>0</v>
      </c>
      <c r="W427" s="110">
        <f t="shared" si="279"/>
        <v>0</v>
      </c>
      <c r="X427" s="153">
        <v>8</v>
      </c>
      <c r="Y427" s="153">
        <f t="shared" si="280"/>
        <v>0.55753646677471635</v>
      </c>
      <c r="Z427" s="144">
        <f t="shared" si="281"/>
        <v>8</v>
      </c>
      <c r="AA427" s="31"/>
      <c r="AB427" s="454">
        <v>-55</v>
      </c>
      <c r="AC427" s="454">
        <v>-9</v>
      </c>
      <c r="AD427" s="454">
        <v>-35</v>
      </c>
      <c r="AE427" s="454">
        <v>-60</v>
      </c>
      <c r="AF427" s="454">
        <v>-43</v>
      </c>
      <c r="AG427" s="454">
        <v>20</v>
      </c>
    </row>
    <row r="428" spans="2:33" s="365" customFormat="1" ht="15" customHeight="1" x14ac:dyDescent="0.3">
      <c r="B428" s="372">
        <v>44250</v>
      </c>
      <c r="C428" s="439"/>
      <c r="D428" s="439"/>
      <c r="E428" s="46"/>
      <c r="F428" s="46"/>
      <c r="G428" s="383"/>
      <c r="H428" s="157">
        <v>30</v>
      </c>
      <c r="I428" s="152">
        <v>23</v>
      </c>
      <c r="J428" s="153">
        <v>1477</v>
      </c>
      <c r="K428" s="154">
        <v>0.99194089993284085</v>
      </c>
      <c r="L428" s="153">
        <v>116</v>
      </c>
      <c r="M428" s="154">
        <v>1.0545454545454545</v>
      </c>
      <c r="N428" s="155">
        <v>1593</v>
      </c>
      <c r="O428" s="84"/>
      <c r="P428" s="84"/>
      <c r="Q428" s="153">
        <v>670</v>
      </c>
      <c r="R428" s="110">
        <f t="shared" si="276"/>
        <v>0.83059447615752757</v>
      </c>
      <c r="S428" s="153">
        <v>103</v>
      </c>
      <c r="T428" s="110">
        <f t="shared" ref="T428:T434" si="282">S428/$S$68</f>
        <v>0.8720220515849576</v>
      </c>
      <c r="U428" s="105">
        <f t="shared" ref="U428:U434" si="283">Q428+S428</f>
        <v>773</v>
      </c>
      <c r="V428" s="153">
        <v>0</v>
      </c>
      <c r="W428" s="110">
        <f t="shared" ref="W428:W434" si="284">V428/$V$68</f>
        <v>0</v>
      </c>
      <c r="X428" s="153">
        <v>10</v>
      </c>
      <c r="Y428" s="153">
        <f t="shared" ref="Y428:Y434" si="285">X428/$X$68</f>
        <v>0.69692058346839547</v>
      </c>
      <c r="Z428" s="144">
        <f t="shared" ref="Z428:Z434" si="286">V428+X428</f>
        <v>10</v>
      </c>
      <c r="AA428" s="31"/>
      <c r="AB428" s="454">
        <v>-56</v>
      </c>
      <c r="AC428" s="454">
        <v>-8</v>
      </c>
      <c r="AD428" s="454">
        <v>-39</v>
      </c>
      <c r="AE428" s="454">
        <v>-59</v>
      </c>
      <c r="AF428" s="454">
        <v>-44</v>
      </c>
      <c r="AG428" s="454">
        <v>20</v>
      </c>
    </row>
    <row r="429" spans="2:33" s="365" customFormat="1" ht="15" customHeight="1" x14ac:dyDescent="0.3">
      <c r="B429" s="372">
        <v>44251</v>
      </c>
      <c r="C429" s="439"/>
      <c r="D429" s="439"/>
      <c r="E429" s="46"/>
      <c r="F429" s="46"/>
      <c r="G429" s="383"/>
      <c r="H429" s="157">
        <v>33</v>
      </c>
      <c r="I429" s="152">
        <v>31</v>
      </c>
      <c r="J429" s="153">
        <v>1477</v>
      </c>
      <c r="K429" s="154">
        <v>0.99127516778523495</v>
      </c>
      <c r="L429" s="153">
        <v>107</v>
      </c>
      <c r="M429" s="154">
        <v>0.89915966386554624</v>
      </c>
      <c r="N429" s="155">
        <v>1584</v>
      </c>
      <c r="O429" s="84"/>
      <c r="P429" s="84"/>
      <c r="Q429" s="153">
        <v>854</v>
      </c>
      <c r="R429" s="110">
        <f t="shared" si="276"/>
        <v>1.0586980337888485</v>
      </c>
      <c r="S429" s="153">
        <v>188</v>
      </c>
      <c r="T429" s="110">
        <f t="shared" si="282"/>
        <v>1.5916518999803111</v>
      </c>
      <c r="U429" s="105">
        <f t="shared" si="283"/>
        <v>1042</v>
      </c>
      <c r="V429" s="153">
        <v>17</v>
      </c>
      <c r="W429" s="110">
        <f t="shared" si="284"/>
        <v>4.5687499999999996</v>
      </c>
      <c r="X429" s="153">
        <v>34</v>
      </c>
      <c r="Y429" s="153">
        <f t="shared" si="285"/>
        <v>2.3695299837925443</v>
      </c>
      <c r="Z429" s="144">
        <f t="shared" si="286"/>
        <v>51</v>
      </c>
      <c r="AA429" s="31"/>
      <c r="AB429" s="454">
        <v>-56</v>
      </c>
      <c r="AC429" s="454">
        <v>-9</v>
      </c>
      <c r="AD429" s="454">
        <v>-29</v>
      </c>
      <c r="AE429" s="454">
        <v>-58</v>
      </c>
      <c r="AF429" s="454">
        <v>-43</v>
      </c>
      <c r="AG429" s="454">
        <v>20</v>
      </c>
    </row>
    <row r="430" spans="2:33" s="365" customFormat="1" ht="15" customHeight="1" x14ac:dyDescent="0.3">
      <c r="B430" s="372">
        <v>44252</v>
      </c>
      <c r="C430" s="439"/>
      <c r="D430" s="439"/>
      <c r="E430" s="46"/>
      <c r="F430" s="46"/>
      <c r="G430" s="383"/>
      <c r="H430" s="157">
        <v>51</v>
      </c>
      <c r="I430" s="152">
        <v>32</v>
      </c>
      <c r="J430" s="153">
        <v>1477</v>
      </c>
      <c r="K430" s="154">
        <v>0.99194089993284085</v>
      </c>
      <c r="L430" s="153">
        <v>101</v>
      </c>
      <c r="M430" s="154">
        <v>0.97115384615384615</v>
      </c>
      <c r="N430" s="155">
        <v>1578</v>
      </c>
      <c r="O430" s="84"/>
      <c r="P430" s="84"/>
      <c r="Q430" s="153">
        <v>1444</v>
      </c>
      <c r="R430" s="110">
        <f t="shared" si="276"/>
        <v>1.7901170501066714</v>
      </c>
      <c r="S430" s="153">
        <v>316</v>
      </c>
      <c r="T430" s="110">
        <f t="shared" si="282"/>
        <v>2.6753297893286079</v>
      </c>
      <c r="U430" s="105">
        <f t="shared" si="283"/>
        <v>1760</v>
      </c>
      <c r="V430" s="153">
        <v>0</v>
      </c>
      <c r="W430" s="110">
        <f t="shared" si="284"/>
        <v>0</v>
      </c>
      <c r="X430" s="153">
        <v>11</v>
      </c>
      <c r="Y430" s="153">
        <f t="shared" si="285"/>
        <v>0.76661264181523503</v>
      </c>
      <c r="Z430" s="144">
        <f t="shared" si="286"/>
        <v>11</v>
      </c>
      <c r="AA430" s="31"/>
      <c r="AB430" s="454">
        <v>-56</v>
      </c>
      <c r="AC430" s="454">
        <v>-7</v>
      </c>
      <c r="AD430" s="454">
        <v>-41</v>
      </c>
      <c r="AE430" s="454">
        <v>-60</v>
      </c>
      <c r="AF430" s="454">
        <v>-44</v>
      </c>
      <c r="AG430" s="454">
        <v>21</v>
      </c>
    </row>
    <row r="431" spans="2:33" s="365" customFormat="1" ht="15" customHeight="1" x14ac:dyDescent="0.3">
      <c r="B431" s="372">
        <v>44253</v>
      </c>
      <c r="C431" s="439"/>
      <c r="D431" s="439"/>
      <c r="E431" s="46"/>
      <c r="F431" s="46"/>
      <c r="G431" s="383"/>
      <c r="H431" s="157">
        <v>75</v>
      </c>
      <c r="I431" s="152">
        <v>22</v>
      </c>
      <c r="J431" s="153">
        <v>1478</v>
      </c>
      <c r="K431" s="154">
        <v>0.98995311453449431</v>
      </c>
      <c r="L431" s="153">
        <v>94</v>
      </c>
      <c r="M431" s="154">
        <v>0.84684684684684686</v>
      </c>
      <c r="N431" s="155">
        <v>1572</v>
      </c>
      <c r="O431" s="84"/>
      <c r="P431" s="84"/>
      <c r="Q431" s="153">
        <v>1211</v>
      </c>
      <c r="R431" s="110">
        <f t="shared" si="276"/>
        <v>1.5012685233235312</v>
      </c>
      <c r="S431" s="153">
        <v>315</v>
      </c>
      <c r="T431" s="110">
        <f t="shared" si="282"/>
        <v>2.6668635558180744</v>
      </c>
      <c r="U431" s="105">
        <f t="shared" si="283"/>
        <v>1526</v>
      </c>
      <c r="V431" s="153">
        <v>1</v>
      </c>
      <c r="W431" s="110">
        <f t="shared" si="284"/>
        <v>0.26874999999999999</v>
      </c>
      <c r="X431" s="153">
        <v>3</v>
      </c>
      <c r="Y431" s="153">
        <f t="shared" si="285"/>
        <v>0.20907617504051862</v>
      </c>
      <c r="Z431" s="144">
        <f t="shared" si="286"/>
        <v>4</v>
      </c>
      <c r="AA431" s="31"/>
      <c r="AB431" s="454">
        <v>-56</v>
      </c>
      <c r="AC431" s="454">
        <v>1</v>
      </c>
      <c r="AD431" s="454">
        <v>-42</v>
      </c>
      <c r="AE431" s="454">
        <v>-58</v>
      </c>
      <c r="AF431" s="454">
        <v>-42</v>
      </c>
      <c r="AG431" s="454">
        <v>22</v>
      </c>
    </row>
    <row r="432" spans="2:33" s="365" customFormat="1" ht="15" customHeight="1" x14ac:dyDescent="0.3">
      <c r="B432" s="372">
        <v>44254</v>
      </c>
      <c r="C432" s="439"/>
      <c r="D432" s="439"/>
      <c r="E432" s="46"/>
      <c r="F432" s="46"/>
      <c r="G432" s="383"/>
      <c r="H432" s="157">
        <v>67</v>
      </c>
      <c r="I432" s="152">
        <v>25</v>
      </c>
      <c r="J432" s="153">
        <v>894</v>
      </c>
      <c r="K432" s="154">
        <v>0.97491821155943292</v>
      </c>
      <c r="L432" s="153">
        <v>54</v>
      </c>
      <c r="M432" s="154">
        <v>1</v>
      </c>
      <c r="N432" s="155">
        <v>948</v>
      </c>
      <c r="O432" s="84"/>
      <c r="P432" s="84"/>
      <c r="Q432" s="157">
        <v>0</v>
      </c>
      <c r="R432" s="110">
        <f t="shared" si="276"/>
        <v>0</v>
      </c>
      <c r="S432" s="157">
        <v>0</v>
      </c>
      <c r="T432" s="115">
        <f t="shared" si="282"/>
        <v>0</v>
      </c>
      <c r="U432" s="124">
        <f t="shared" si="283"/>
        <v>0</v>
      </c>
      <c r="V432" s="157">
        <v>0</v>
      </c>
      <c r="W432" s="157">
        <f t="shared" si="284"/>
        <v>0</v>
      </c>
      <c r="X432" s="157">
        <v>0</v>
      </c>
      <c r="Y432" s="153">
        <f t="shared" si="285"/>
        <v>0</v>
      </c>
      <c r="Z432" s="144">
        <f t="shared" si="286"/>
        <v>0</v>
      </c>
      <c r="AA432" s="31"/>
      <c r="AB432" s="454">
        <v>-65</v>
      </c>
      <c r="AC432" s="454">
        <v>-19</v>
      </c>
      <c r="AD432" s="454">
        <v>-41</v>
      </c>
      <c r="AE432" s="454">
        <v>-60</v>
      </c>
      <c r="AF432" s="454">
        <v>-29</v>
      </c>
      <c r="AG432" s="454">
        <v>15</v>
      </c>
    </row>
    <row r="433" spans="2:33" s="365" customFormat="1" ht="15" customHeight="1" x14ac:dyDescent="0.3">
      <c r="B433" s="372">
        <v>44255</v>
      </c>
      <c r="C433" s="378">
        <v>39585</v>
      </c>
      <c r="D433" s="439"/>
      <c r="E433" s="462">
        <v>54142</v>
      </c>
      <c r="F433" s="462">
        <v>271681</v>
      </c>
      <c r="G433" s="383"/>
      <c r="H433" s="157">
        <v>79</v>
      </c>
      <c r="I433" s="152">
        <v>24</v>
      </c>
      <c r="J433" s="153">
        <v>864</v>
      </c>
      <c r="K433" s="154">
        <v>0.96</v>
      </c>
      <c r="L433" s="153">
        <v>30</v>
      </c>
      <c r="M433" s="154">
        <v>0.83333333333333337</v>
      </c>
      <c r="N433" s="155">
        <v>894</v>
      </c>
      <c r="O433" s="84"/>
      <c r="P433" s="84"/>
      <c r="Q433" s="157">
        <v>0</v>
      </c>
      <c r="R433" s="110">
        <f t="shared" si="276"/>
        <v>0</v>
      </c>
      <c r="S433" s="157">
        <v>0</v>
      </c>
      <c r="T433" s="115">
        <f t="shared" si="282"/>
        <v>0</v>
      </c>
      <c r="U433" s="124">
        <f t="shared" si="283"/>
        <v>0</v>
      </c>
      <c r="V433" s="157">
        <v>0</v>
      </c>
      <c r="W433" s="157">
        <f t="shared" si="284"/>
        <v>0</v>
      </c>
      <c r="X433" s="157">
        <v>0</v>
      </c>
      <c r="Y433" s="153">
        <f t="shared" si="285"/>
        <v>0</v>
      </c>
      <c r="Z433" s="144">
        <f t="shared" si="286"/>
        <v>0</v>
      </c>
      <c r="AA433" s="31"/>
      <c r="AB433" s="454">
        <v>-67</v>
      </c>
      <c r="AC433" s="454">
        <v>-25</v>
      </c>
      <c r="AD433" s="454">
        <v>-40</v>
      </c>
      <c r="AE433" s="454">
        <v>-61</v>
      </c>
      <c r="AF433" s="454">
        <v>-27</v>
      </c>
      <c r="AG433" s="454">
        <v>13</v>
      </c>
    </row>
    <row r="434" spans="2:33" s="365" customFormat="1" ht="15" customHeight="1" x14ac:dyDescent="0.3">
      <c r="B434" s="372">
        <v>44256</v>
      </c>
      <c r="C434" s="439"/>
      <c r="D434" s="439"/>
      <c r="E434" s="46"/>
      <c r="F434" s="46"/>
      <c r="G434" s="383"/>
      <c r="H434" s="157">
        <v>62</v>
      </c>
      <c r="I434" s="152">
        <v>25</v>
      </c>
      <c r="J434" s="153">
        <v>1472</v>
      </c>
      <c r="K434" s="154">
        <v>0.99191374663072773</v>
      </c>
      <c r="L434" s="153">
        <v>79</v>
      </c>
      <c r="M434" s="154">
        <v>0.78217821782178221</v>
      </c>
      <c r="N434" s="155">
        <v>1551</v>
      </c>
      <c r="O434" s="84"/>
      <c r="P434" s="84"/>
      <c r="Q434" s="153">
        <v>231</v>
      </c>
      <c r="R434" s="110">
        <f t="shared" si="276"/>
        <v>0.28636914028714755</v>
      </c>
      <c r="S434" s="153">
        <v>54</v>
      </c>
      <c r="T434" s="110">
        <f t="shared" si="282"/>
        <v>0.45717660956881273</v>
      </c>
      <c r="U434" s="105">
        <f t="shared" si="283"/>
        <v>285</v>
      </c>
      <c r="V434" s="153">
        <v>0</v>
      </c>
      <c r="W434" s="110">
        <f t="shared" si="284"/>
        <v>0</v>
      </c>
      <c r="X434" s="153">
        <v>16</v>
      </c>
      <c r="Y434" s="153">
        <f t="shared" si="285"/>
        <v>1.1150729335494327</v>
      </c>
      <c r="Z434" s="144">
        <f t="shared" si="286"/>
        <v>16</v>
      </c>
      <c r="AA434" s="31"/>
      <c r="AB434" s="454">
        <v>-53</v>
      </c>
      <c r="AC434" s="454">
        <v>-3</v>
      </c>
      <c r="AD434" s="454">
        <v>-36</v>
      </c>
      <c r="AE434" s="454">
        <v>-58</v>
      </c>
      <c r="AF434" s="454">
        <v>-42</v>
      </c>
      <c r="AG434" s="454">
        <v>19</v>
      </c>
    </row>
    <row r="435" spans="2:33" ht="15" customHeight="1" x14ac:dyDescent="0.3">
      <c r="B435" s="372">
        <v>44257</v>
      </c>
      <c r="C435" s="439"/>
      <c r="D435" s="439"/>
      <c r="E435" s="46"/>
      <c r="F435" s="46"/>
      <c r="G435" s="347"/>
      <c r="H435" s="157">
        <v>30</v>
      </c>
      <c r="I435" s="152">
        <v>26</v>
      </c>
      <c r="J435" s="153">
        <v>1477</v>
      </c>
      <c r="K435" s="154">
        <v>0.99194089993284085</v>
      </c>
      <c r="L435" s="153">
        <v>102</v>
      </c>
      <c r="M435" s="154">
        <v>0.92727272727272725</v>
      </c>
      <c r="N435" s="155">
        <v>1579</v>
      </c>
      <c r="O435" s="84"/>
      <c r="P435" s="84"/>
      <c r="Q435" s="153">
        <v>223</v>
      </c>
      <c r="R435" s="110">
        <f t="shared" si="276"/>
        <v>0.27645159430317706</v>
      </c>
      <c r="S435" s="153">
        <v>79</v>
      </c>
      <c r="T435" s="110">
        <f t="shared" ref="T435:T438" si="287">S435/$S$68</f>
        <v>0.66883244733215197</v>
      </c>
      <c r="U435" s="105">
        <f t="shared" ref="U435:U438" si="288">Q435+S435</f>
        <v>302</v>
      </c>
      <c r="V435" s="153">
        <v>1</v>
      </c>
      <c r="W435" s="110">
        <f t="shared" ref="W435:W438" si="289">V435/$V$68</f>
        <v>0.26874999999999999</v>
      </c>
      <c r="X435" s="153">
        <v>24</v>
      </c>
      <c r="Y435" s="153">
        <f t="shared" ref="Y435:Y438" si="290">X435/$X$68</f>
        <v>1.672609400324149</v>
      </c>
      <c r="Z435" s="144">
        <f t="shared" ref="Z435:Z438" si="291">V435+X435</f>
        <v>25</v>
      </c>
      <c r="AA435" s="31"/>
      <c r="AB435" s="454">
        <v>-54</v>
      </c>
      <c r="AC435" s="454">
        <v>-3</v>
      </c>
      <c r="AD435" s="454">
        <v>-34</v>
      </c>
      <c r="AE435" s="454">
        <v>-57</v>
      </c>
      <c r="AF435" s="454">
        <v>-42</v>
      </c>
      <c r="AG435" s="454">
        <v>20</v>
      </c>
    </row>
    <row r="436" spans="2:33" s="365" customFormat="1" ht="15" customHeight="1" x14ac:dyDescent="0.3">
      <c r="B436" s="372">
        <v>44258</v>
      </c>
      <c r="C436" s="439"/>
      <c r="D436" s="439"/>
      <c r="E436" s="46"/>
      <c r="F436" s="46"/>
      <c r="G436" s="396"/>
      <c r="H436" s="157">
        <v>35</v>
      </c>
      <c r="I436" s="152">
        <v>24</v>
      </c>
      <c r="J436" s="153">
        <v>1477</v>
      </c>
      <c r="K436" s="154">
        <v>0.99127516778523495</v>
      </c>
      <c r="L436" s="153">
        <v>108</v>
      </c>
      <c r="M436" s="154">
        <v>0.90756302521008403</v>
      </c>
      <c r="N436" s="155">
        <v>1585</v>
      </c>
      <c r="O436" s="84"/>
      <c r="P436" s="84"/>
      <c r="Q436" s="153">
        <v>228</v>
      </c>
      <c r="R436" s="110">
        <f t="shared" si="276"/>
        <v>0.28265006054315861</v>
      </c>
      <c r="S436" s="153">
        <v>68</v>
      </c>
      <c r="T436" s="110">
        <f t="shared" si="287"/>
        <v>0.5757038787162827</v>
      </c>
      <c r="U436" s="105">
        <f t="shared" si="288"/>
        <v>296</v>
      </c>
      <c r="V436" s="153">
        <v>1</v>
      </c>
      <c r="W436" s="110">
        <f t="shared" si="289"/>
        <v>0.26874999999999999</v>
      </c>
      <c r="X436" s="153">
        <v>24</v>
      </c>
      <c r="Y436" s="153">
        <f t="shared" si="290"/>
        <v>1.672609400324149</v>
      </c>
      <c r="Z436" s="144">
        <f t="shared" si="291"/>
        <v>25</v>
      </c>
      <c r="AA436" s="31"/>
      <c r="AB436" s="454">
        <v>-53</v>
      </c>
      <c r="AC436" s="454">
        <v>-4</v>
      </c>
      <c r="AD436" s="454">
        <v>-25</v>
      </c>
      <c r="AE436" s="454">
        <v>-56</v>
      </c>
      <c r="AF436" s="454">
        <v>-42</v>
      </c>
      <c r="AG436" s="454">
        <v>19</v>
      </c>
    </row>
    <row r="437" spans="2:33" s="365" customFormat="1" ht="15" customHeight="1" x14ac:dyDescent="0.3">
      <c r="B437" s="372">
        <v>44259</v>
      </c>
      <c r="C437" s="439"/>
      <c r="D437" s="439"/>
      <c r="E437" s="46"/>
      <c r="F437" s="46"/>
      <c r="G437" s="396"/>
      <c r="H437" s="157">
        <v>54</v>
      </c>
      <c r="I437" s="152">
        <v>36</v>
      </c>
      <c r="J437" s="153">
        <v>1477</v>
      </c>
      <c r="K437" s="154">
        <v>0.99194089993284085</v>
      </c>
      <c r="L437" s="153">
        <v>103</v>
      </c>
      <c r="M437" s="154">
        <v>0.99038461538461542</v>
      </c>
      <c r="N437" s="155">
        <v>1580</v>
      </c>
      <c r="O437" s="84"/>
      <c r="P437" s="84"/>
      <c r="Q437" s="153">
        <v>255</v>
      </c>
      <c r="R437" s="110">
        <f t="shared" si="276"/>
        <v>0.31612177823905901</v>
      </c>
      <c r="S437" s="153">
        <v>93</v>
      </c>
      <c r="T437" s="110">
        <f t="shared" si="287"/>
        <v>0.787359716479622</v>
      </c>
      <c r="U437" s="105">
        <f t="shared" si="288"/>
        <v>348</v>
      </c>
      <c r="V437" s="153">
        <v>0</v>
      </c>
      <c r="W437" s="110">
        <f t="shared" si="289"/>
        <v>0</v>
      </c>
      <c r="X437" s="153">
        <v>42</v>
      </c>
      <c r="Y437" s="153">
        <f t="shared" si="290"/>
        <v>2.9270664505672608</v>
      </c>
      <c r="Z437" s="144">
        <f t="shared" si="291"/>
        <v>42</v>
      </c>
      <c r="AA437" s="31"/>
      <c r="AB437" s="454">
        <v>-55</v>
      </c>
      <c r="AC437" s="454">
        <v>-5</v>
      </c>
      <c r="AD437" s="454">
        <v>-40</v>
      </c>
      <c r="AE437" s="454">
        <v>-59</v>
      </c>
      <c r="AF437" s="454">
        <v>-43</v>
      </c>
      <c r="AG437" s="454">
        <v>20</v>
      </c>
    </row>
    <row r="438" spans="2:33" s="365" customFormat="1" ht="15" customHeight="1" x14ac:dyDescent="0.3">
      <c r="B438" s="372">
        <v>44260</v>
      </c>
      <c r="C438" s="439"/>
      <c r="D438" s="439"/>
      <c r="E438" s="46"/>
      <c r="F438" s="46"/>
      <c r="G438" s="396"/>
      <c r="H438" s="157">
        <v>77</v>
      </c>
      <c r="I438" s="152">
        <v>27</v>
      </c>
      <c r="J438" s="153">
        <v>1478</v>
      </c>
      <c r="K438" s="154">
        <v>0.98995311453449431</v>
      </c>
      <c r="L438" s="153">
        <v>90</v>
      </c>
      <c r="M438" s="154">
        <v>0.81081081081081086</v>
      </c>
      <c r="N438" s="155">
        <v>1568</v>
      </c>
      <c r="O438" s="84"/>
      <c r="P438" s="84"/>
      <c r="Q438" s="153">
        <v>262</v>
      </c>
      <c r="R438" s="110">
        <f t="shared" si="276"/>
        <v>0.32479963097503317</v>
      </c>
      <c r="S438" s="153">
        <v>79</v>
      </c>
      <c r="T438" s="110">
        <f t="shared" si="287"/>
        <v>0.66883244733215197</v>
      </c>
      <c r="U438" s="105">
        <f t="shared" si="288"/>
        <v>341</v>
      </c>
      <c r="V438" s="153">
        <v>4</v>
      </c>
      <c r="W438" s="110">
        <f t="shared" si="289"/>
        <v>1.075</v>
      </c>
      <c r="X438" s="153">
        <v>19</v>
      </c>
      <c r="Y438" s="153">
        <f t="shared" si="290"/>
        <v>1.3241491085899513</v>
      </c>
      <c r="Z438" s="144">
        <f t="shared" si="291"/>
        <v>23</v>
      </c>
      <c r="AA438" s="31"/>
      <c r="AB438" s="454">
        <v>-55</v>
      </c>
      <c r="AC438" s="454">
        <v>1</v>
      </c>
      <c r="AD438" s="454">
        <v>-37</v>
      </c>
      <c r="AE438" s="454">
        <v>-56</v>
      </c>
      <c r="AF438" s="454">
        <v>-42</v>
      </c>
      <c r="AG438" s="454">
        <v>21</v>
      </c>
    </row>
    <row r="439" spans="2:33" s="365" customFormat="1" ht="15" customHeight="1" x14ac:dyDescent="0.3">
      <c r="B439" s="372">
        <v>44261</v>
      </c>
      <c r="C439" s="439"/>
      <c r="D439" s="439"/>
      <c r="E439" s="46"/>
      <c r="F439" s="46"/>
      <c r="G439" s="396"/>
      <c r="H439" s="157">
        <v>62</v>
      </c>
      <c r="I439" s="152">
        <v>26</v>
      </c>
      <c r="J439" s="153">
        <v>894</v>
      </c>
      <c r="K439" s="154">
        <v>0.97491821155943292</v>
      </c>
      <c r="L439" s="153">
        <v>57</v>
      </c>
      <c r="M439" s="154">
        <v>1.0555555555555556</v>
      </c>
      <c r="N439" s="155">
        <v>951</v>
      </c>
      <c r="O439" s="84"/>
      <c r="P439" s="84"/>
      <c r="Q439" s="157">
        <v>0</v>
      </c>
      <c r="R439" s="110">
        <f t="shared" si="276"/>
        <v>0</v>
      </c>
      <c r="S439" s="157">
        <v>0</v>
      </c>
      <c r="T439" s="115">
        <f t="shared" ref="T439:T440" si="292">S439/$S$68</f>
        <v>0</v>
      </c>
      <c r="U439" s="124">
        <f t="shared" ref="U439:U441" si="293">Q439+S439</f>
        <v>0</v>
      </c>
      <c r="V439" s="157">
        <v>0</v>
      </c>
      <c r="W439" s="157">
        <f t="shared" ref="W439:W441" si="294">V439/$V$68</f>
        <v>0</v>
      </c>
      <c r="X439" s="157">
        <v>0</v>
      </c>
      <c r="Y439" s="153">
        <f t="shared" ref="Y439:Y441" si="295">X439/$X$68</f>
        <v>0</v>
      </c>
      <c r="Z439" s="144">
        <f t="shared" ref="Z439:Z441" si="296">V439+X439</f>
        <v>0</v>
      </c>
      <c r="AA439" s="31"/>
      <c r="AB439" s="454">
        <v>-63</v>
      </c>
      <c r="AC439" s="454">
        <v>-18</v>
      </c>
      <c r="AD439" s="454">
        <v>-34</v>
      </c>
      <c r="AE439" s="454">
        <v>-59</v>
      </c>
      <c r="AF439" s="454">
        <v>-29</v>
      </c>
      <c r="AG439" s="454">
        <v>15</v>
      </c>
    </row>
    <row r="440" spans="2:33" s="365" customFormat="1" ht="15" customHeight="1" x14ac:dyDescent="0.3">
      <c r="B440" s="372">
        <v>44262</v>
      </c>
      <c r="C440" s="439"/>
      <c r="D440" s="439"/>
      <c r="E440" s="46"/>
      <c r="F440" s="46"/>
      <c r="G440" s="396"/>
      <c r="H440" s="157">
        <v>71</v>
      </c>
      <c r="I440" s="152">
        <v>25</v>
      </c>
      <c r="J440" s="153">
        <v>860</v>
      </c>
      <c r="K440" s="154">
        <v>0.9555555555555556</v>
      </c>
      <c r="L440" s="153">
        <v>32</v>
      </c>
      <c r="M440" s="154">
        <v>0.88888888888888884</v>
      </c>
      <c r="N440" s="155">
        <v>892</v>
      </c>
      <c r="O440" s="84"/>
      <c r="P440" s="84"/>
      <c r="Q440" s="157">
        <v>0</v>
      </c>
      <c r="R440" s="110">
        <f t="shared" si="276"/>
        <v>0</v>
      </c>
      <c r="S440" s="157">
        <v>0</v>
      </c>
      <c r="T440" s="115">
        <f t="shared" si="292"/>
        <v>0</v>
      </c>
      <c r="U440" s="124">
        <f t="shared" si="293"/>
        <v>0</v>
      </c>
      <c r="V440" s="157">
        <v>0</v>
      </c>
      <c r="W440" s="157">
        <f t="shared" si="294"/>
        <v>0</v>
      </c>
      <c r="X440" s="157">
        <v>0</v>
      </c>
      <c r="Y440" s="153">
        <f t="shared" si="295"/>
        <v>0</v>
      </c>
      <c r="Z440" s="144">
        <f t="shared" si="296"/>
        <v>0</v>
      </c>
      <c r="AA440" s="31"/>
      <c r="AB440" s="454">
        <v>-67</v>
      </c>
      <c r="AC440" s="454">
        <v>-25</v>
      </c>
      <c r="AD440" s="454">
        <v>-44</v>
      </c>
      <c r="AE440" s="454">
        <v>-63</v>
      </c>
      <c r="AF440" s="454">
        <v>-27</v>
      </c>
      <c r="AG440" s="454">
        <v>13</v>
      </c>
    </row>
    <row r="441" spans="2:33" s="365" customFormat="1" ht="15" customHeight="1" x14ac:dyDescent="0.3">
      <c r="B441" s="372">
        <v>44263</v>
      </c>
      <c r="C441" s="439"/>
      <c r="D441" s="439"/>
      <c r="E441" s="46"/>
      <c r="F441" s="46"/>
      <c r="G441" s="396"/>
      <c r="H441" s="157">
        <v>60</v>
      </c>
      <c r="I441" s="152">
        <v>27</v>
      </c>
      <c r="J441" s="153">
        <v>1465</v>
      </c>
      <c r="K441" s="154">
        <v>0.98719676549865232</v>
      </c>
      <c r="L441" s="153">
        <v>87</v>
      </c>
      <c r="M441" s="154">
        <v>0.86138613861386137</v>
      </c>
      <c r="N441" s="155">
        <v>1552</v>
      </c>
      <c r="O441" s="84"/>
      <c r="P441" s="84"/>
      <c r="Q441" s="153">
        <v>405</v>
      </c>
      <c r="R441" s="110">
        <f>Q441/Q$68</f>
        <v>0.50207576543850552</v>
      </c>
      <c r="S441" s="153">
        <v>72</v>
      </c>
      <c r="T441" s="110">
        <f>S441/S$68</f>
        <v>0.60956881275841701</v>
      </c>
      <c r="U441" s="105">
        <f t="shared" si="293"/>
        <v>477</v>
      </c>
      <c r="V441" s="153">
        <v>0</v>
      </c>
      <c r="W441" s="110">
        <f t="shared" si="294"/>
        <v>0</v>
      </c>
      <c r="X441" s="153">
        <v>9</v>
      </c>
      <c r="Y441" s="153">
        <f t="shared" si="295"/>
        <v>0.62722852512155591</v>
      </c>
      <c r="Z441" s="144">
        <f t="shared" si="296"/>
        <v>9</v>
      </c>
      <c r="AA441" s="31"/>
      <c r="AB441" s="454">
        <v>-49</v>
      </c>
      <c r="AC441" s="454">
        <v>4</v>
      </c>
      <c r="AD441" s="454">
        <v>-32</v>
      </c>
      <c r="AE441" s="454">
        <v>-57</v>
      </c>
      <c r="AF441" s="454">
        <v>-41</v>
      </c>
      <c r="AG441" s="454">
        <v>19</v>
      </c>
    </row>
    <row r="442" spans="2:33" s="365" customFormat="1" ht="15" customHeight="1" x14ac:dyDescent="0.3">
      <c r="B442" s="372">
        <v>44264</v>
      </c>
      <c r="C442" s="439"/>
      <c r="D442" s="439"/>
      <c r="E442" s="46"/>
      <c r="F442" s="46"/>
      <c r="G442" s="412"/>
      <c r="H442" s="157">
        <v>28</v>
      </c>
      <c r="I442" s="152">
        <v>21</v>
      </c>
      <c r="J442" s="153">
        <v>1476</v>
      </c>
      <c r="K442" s="154">
        <v>0.99126930826057758</v>
      </c>
      <c r="L442" s="153">
        <v>114</v>
      </c>
      <c r="M442" s="154">
        <v>1.0363636363636364</v>
      </c>
      <c r="N442" s="155">
        <v>1590</v>
      </c>
      <c r="O442" s="84"/>
      <c r="P442" s="84"/>
      <c r="Q442" s="153">
        <v>253</v>
      </c>
      <c r="R442" s="110">
        <f t="shared" ref="R442:R457" si="297">Q442/Q$68</f>
        <v>0.31364239174306641</v>
      </c>
      <c r="S442" s="153">
        <v>83</v>
      </c>
      <c r="T442" s="110">
        <f t="shared" ref="T442:T457" si="298">S442/S$68</f>
        <v>0.70269738137428628</v>
      </c>
      <c r="U442" s="105">
        <f t="shared" ref="U442:U457" si="299">Q442+S442</f>
        <v>336</v>
      </c>
      <c r="V442" s="153">
        <v>0</v>
      </c>
      <c r="W442" s="110">
        <f t="shared" ref="W442:W457" si="300">V442/$V$68</f>
        <v>0</v>
      </c>
      <c r="X442" s="153">
        <v>9</v>
      </c>
      <c r="Y442" s="153">
        <f t="shared" ref="Y442:Y457" si="301">X442/$X$68</f>
        <v>0.62722852512155591</v>
      </c>
      <c r="Z442" s="144">
        <f t="shared" ref="Z442:Z457" si="302">V442+X442</f>
        <v>9</v>
      </c>
      <c r="AA442" s="31"/>
      <c r="AB442" s="454">
        <v>-51</v>
      </c>
      <c r="AC442" s="454">
        <v>-1</v>
      </c>
      <c r="AD442" s="454">
        <v>-27</v>
      </c>
      <c r="AE442" s="454">
        <v>-56</v>
      </c>
      <c r="AF442" s="454">
        <v>-42</v>
      </c>
      <c r="AG442" s="454">
        <v>19</v>
      </c>
    </row>
    <row r="443" spans="2:33" s="365" customFormat="1" ht="15" customHeight="1" x14ac:dyDescent="0.3">
      <c r="B443" s="372">
        <v>44265</v>
      </c>
      <c r="C443" s="439"/>
      <c r="D443" s="439"/>
      <c r="E443" s="46"/>
      <c r="F443" s="46"/>
      <c r="G443" s="412"/>
      <c r="H443" s="157">
        <v>35</v>
      </c>
      <c r="I443" s="152">
        <v>30</v>
      </c>
      <c r="J443" s="153">
        <v>1476</v>
      </c>
      <c r="K443" s="154">
        <v>0.99060402684563753</v>
      </c>
      <c r="L443" s="153">
        <v>117</v>
      </c>
      <c r="M443" s="154">
        <v>0.98319327731092432</v>
      </c>
      <c r="N443" s="155">
        <v>1593</v>
      </c>
      <c r="O443" s="84"/>
      <c r="P443" s="84"/>
      <c r="Q443" s="153">
        <v>367</v>
      </c>
      <c r="R443" s="110">
        <f t="shared" si="297"/>
        <v>0.45496742201464568</v>
      </c>
      <c r="S443" s="153">
        <v>94</v>
      </c>
      <c r="T443" s="110">
        <f t="shared" si="298"/>
        <v>0.79582594999015555</v>
      </c>
      <c r="U443" s="105">
        <f t="shared" si="299"/>
        <v>461</v>
      </c>
      <c r="V443" s="153">
        <v>0</v>
      </c>
      <c r="W443" s="110">
        <f t="shared" si="300"/>
        <v>0</v>
      </c>
      <c r="X443" s="153">
        <v>15</v>
      </c>
      <c r="Y443" s="153">
        <f t="shared" si="301"/>
        <v>1.045380875202593</v>
      </c>
      <c r="Z443" s="144">
        <f t="shared" si="302"/>
        <v>15</v>
      </c>
      <c r="AA443" s="31"/>
      <c r="AB443" s="454">
        <v>-52</v>
      </c>
      <c r="AC443" s="454">
        <v>-2</v>
      </c>
      <c r="AD443" s="454">
        <v>-23</v>
      </c>
      <c r="AE443" s="454">
        <v>-55</v>
      </c>
      <c r="AF443" s="454">
        <v>-41</v>
      </c>
      <c r="AG443" s="454">
        <v>19</v>
      </c>
    </row>
    <row r="444" spans="2:33" s="365" customFormat="1" ht="15" customHeight="1" x14ac:dyDescent="0.3">
      <c r="B444" s="372">
        <v>44266</v>
      </c>
      <c r="C444" s="460"/>
      <c r="D444" s="460"/>
      <c r="E444" s="46"/>
      <c r="F444" s="46"/>
      <c r="G444" s="412"/>
      <c r="H444" s="157">
        <v>53</v>
      </c>
      <c r="I444" s="152">
        <v>24</v>
      </c>
      <c r="J444" s="153">
        <v>1474</v>
      </c>
      <c r="K444" s="154">
        <v>0.98992612491605103</v>
      </c>
      <c r="L444" s="153">
        <v>106</v>
      </c>
      <c r="M444" s="154">
        <v>1.0192307692307692</v>
      </c>
      <c r="N444" s="155">
        <v>1580</v>
      </c>
      <c r="O444" s="84"/>
      <c r="P444" s="84"/>
      <c r="Q444" s="153">
        <v>265</v>
      </c>
      <c r="R444" s="110">
        <f t="shared" si="297"/>
        <v>0.32851871071902211</v>
      </c>
      <c r="S444" s="153">
        <v>90</v>
      </c>
      <c r="T444" s="110">
        <f t="shared" si="298"/>
        <v>0.76196101594802124</v>
      </c>
      <c r="U444" s="105">
        <f t="shared" si="299"/>
        <v>355</v>
      </c>
      <c r="V444" s="153">
        <v>11</v>
      </c>
      <c r="W444" s="110">
        <f t="shared" si="300"/>
        <v>2.9562499999999998</v>
      </c>
      <c r="X444" s="153">
        <v>22</v>
      </c>
      <c r="Y444" s="153">
        <f t="shared" si="301"/>
        <v>1.5332252836304701</v>
      </c>
      <c r="Z444" s="144">
        <f t="shared" si="302"/>
        <v>33</v>
      </c>
      <c r="AA444" s="31"/>
      <c r="AB444" s="454">
        <v>-52</v>
      </c>
      <c r="AC444" s="454">
        <v>0</v>
      </c>
      <c r="AD444" s="454">
        <v>-33</v>
      </c>
      <c r="AE444" s="454">
        <v>-57</v>
      </c>
      <c r="AF444" s="454">
        <v>-42</v>
      </c>
      <c r="AG444" s="454">
        <v>20</v>
      </c>
    </row>
    <row r="445" spans="2:33" s="365" customFormat="1" ht="15" customHeight="1" x14ac:dyDescent="0.3">
      <c r="B445" s="372">
        <v>44267</v>
      </c>
      <c r="C445" s="460"/>
      <c r="D445" s="460"/>
      <c r="E445" s="46"/>
      <c r="F445" s="46"/>
      <c r="G445" s="412"/>
      <c r="H445" s="157">
        <v>71</v>
      </c>
      <c r="I445" s="152">
        <v>20</v>
      </c>
      <c r="J445" s="153">
        <v>1474</v>
      </c>
      <c r="K445" s="154">
        <v>0.98727394507702615</v>
      </c>
      <c r="L445" s="153">
        <v>114</v>
      </c>
      <c r="M445" s="154">
        <v>1.027027027027027</v>
      </c>
      <c r="N445" s="155">
        <v>1588</v>
      </c>
      <c r="O445" s="84"/>
      <c r="P445" s="84"/>
      <c r="Q445" s="153">
        <v>282</v>
      </c>
      <c r="R445" s="110">
        <f t="shared" si="297"/>
        <v>0.34959349593495936</v>
      </c>
      <c r="S445" s="153">
        <v>82</v>
      </c>
      <c r="T445" s="110">
        <f t="shared" si="298"/>
        <v>0.69423114786375273</v>
      </c>
      <c r="U445" s="105">
        <f t="shared" si="299"/>
        <v>364</v>
      </c>
      <c r="V445" s="153">
        <v>0</v>
      </c>
      <c r="W445" s="110">
        <f t="shared" si="300"/>
        <v>0</v>
      </c>
      <c r="X445" s="153">
        <v>18</v>
      </c>
      <c r="Y445" s="153">
        <f t="shared" si="301"/>
        <v>1.2544570502431118</v>
      </c>
      <c r="Z445" s="144">
        <f t="shared" si="302"/>
        <v>18</v>
      </c>
      <c r="AA445" s="31"/>
      <c r="AB445" s="454">
        <v>-54</v>
      </c>
      <c r="AC445" s="454">
        <v>2</v>
      </c>
      <c r="AD445" s="454">
        <v>-32</v>
      </c>
      <c r="AE445" s="454">
        <v>-55</v>
      </c>
      <c r="AF445" s="454">
        <v>-40</v>
      </c>
      <c r="AG445" s="454">
        <v>20</v>
      </c>
    </row>
    <row r="446" spans="2:33" s="365" customFormat="1" ht="15" customHeight="1" x14ac:dyDescent="0.3">
      <c r="B446" s="372">
        <v>44268</v>
      </c>
      <c r="C446" s="460"/>
      <c r="D446" s="460"/>
      <c r="E446" s="46"/>
      <c r="F446" s="46"/>
      <c r="G446" s="412"/>
      <c r="H446" s="157">
        <v>63</v>
      </c>
      <c r="I446" s="152">
        <v>23</v>
      </c>
      <c r="J446" s="153">
        <v>894</v>
      </c>
      <c r="K446" s="154">
        <v>0.97491821155943292</v>
      </c>
      <c r="L446" s="153">
        <v>65</v>
      </c>
      <c r="M446" s="154">
        <v>1.2037037037037037</v>
      </c>
      <c r="N446" s="155">
        <v>959</v>
      </c>
      <c r="O446" s="84"/>
      <c r="P446" s="84"/>
      <c r="Q446" s="157">
        <v>0</v>
      </c>
      <c r="R446" s="110">
        <f t="shared" si="297"/>
        <v>0</v>
      </c>
      <c r="S446" s="157">
        <v>0</v>
      </c>
      <c r="T446" s="115">
        <f t="shared" si="298"/>
        <v>0</v>
      </c>
      <c r="U446" s="124">
        <f t="shared" si="299"/>
        <v>0</v>
      </c>
      <c r="V446" s="157">
        <v>0</v>
      </c>
      <c r="W446" s="157">
        <f t="shared" si="300"/>
        <v>0</v>
      </c>
      <c r="X446" s="157">
        <v>0</v>
      </c>
      <c r="Y446" s="153">
        <f t="shared" si="301"/>
        <v>0</v>
      </c>
      <c r="Z446" s="144">
        <f t="shared" si="302"/>
        <v>0</v>
      </c>
      <c r="AA446" s="31"/>
      <c r="AB446" s="454">
        <v>-63</v>
      </c>
      <c r="AC446" s="454">
        <v>-17</v>
      </c>
      <c r="AD446" s="454">
        <v>-39</v>
      </c>
      <c r="AE446" s="454">
        <v>-59</v>
      </c>
      <c r="AF446" s="454">
        <v>-27</v>
      </c>
      <c r="AG446" s="454">
        <v>15</v>
      </c>
    </row>
    <row r="447" spans="2:33" s="365" customFormat="1" ht="15" customHeight="1" x14ac:dyDescent="0.3">
      <c r="B447" s="372">
        <v>44269</v>
      </c>
      <c r="C447" s="460"/>
      <c r="D447" s="460"/>
      <c r="E447" s="46"/>
      <c r="F447" s="46"/>
      <c r="G447" s="412"/>
      <c r="H447" s="157">
        <v>71</v>
      </c>
      <c r="I447" s="152">
        <v>17</v>
      </c>
      <c r="J447" s="153">
        <v>864</v>
      </c>
      <c r="K447" s="154">
        <v>0.96</v>
      </c>
      <c r="L447" s="153">
        <v>35</v>
      </c>
      <c r="M447" s="154">
        <v>0.97222222222222221</v>
      </c>
      <c r="N447" s="155">
        <v>899</v>
      </c>
      <c r="O447" s="84"/>
      <c r="P447" s="84"/>
      <c r="Q447" s="157">
        <v>0</v>
      </c>
      <c r="R447" s="110">
        <f t="shared" si="297"/>
        <v>0</v>
      </c>
      <c r="S447" s="157">
        <v>0</v>
      </c>
      <c r="T447" s="115">
        <f t="shared" si="298"/>
        <v>0</v>
      </c>
      <c r="U447" s="124">
        <f t="shared" si="299"/>
        <v>0</v>
      </c>
      <c r="V447" s="157">
        <v>0</v>
      </c>
      <c r="W447" s="157">
        <f t="shared" si="300"/>
        <v>0</v>
      </c>
      <c r="X447" s="157">
        <v>0</v>
      </c>
      <c r="Y447" s="153">
        <f t="shared" si="301"/>
        <v>0</v>
      </c>
      <c r="Z447" s="144">
        <f t="shared" si="302"/>
        <v>0</v>
      </c>
      <c r="AA447" s="31"/>
      <c r="AB447" s="454">
        <v>-66</v>
      </c>
      <c r="AC447" s="454">
        <v>-23</v>
      </c>
      <c r="AD447" s="454">
        <v>-38</v>
      </c>
      <c r="AE447" s="454">
        <v>-60</v>
      </c>
      <c r="AF447" s="454">
        <v>-23</v>
      </c>
      <c r="AG447" s="454">
        <v>13</v>
      </c>
    </row>
    <row r="448" spans="2:33" s="365" customFormat="1" ht="15" customHeight="1" x14ac:dyDescent="0.3">
      <c r="B448" s="372">
        <v>44270</v>
      </c>
      <c r="C448" s="460"/>
      <c r="D448" s="460"/>
      <c r="E448" s="46"/>
      <c r="F448" s="46"/>
      <c r="G448" s="412"/>
      <c r="H448" s="157">
        <v>59</v>
      </c>
      <c r="I448" s="152">
        <v>21</v>
      </c>
      <c r="J448" s="153">
        <v>1472</v>
      </c>
      <c r="K448" s="154">
        <v>0.99191374663072773</v>
      </c>
      <c r="L448" s="153">
        <v>93</v>
      </c>
      <c r="M448" s="154">
        <v>0.92079207920792083</v>
      </c>
      <c r="N448" s="155">
        <v>1565</v>
      </c>
      <c r="O448" s="84"/>
      <c r="P448" s="84"/>
      <c r="Q448" s="153">
        <v>333</v>
      </c>
      <c r="R448" s="110">
        <f t="shared" si="297"/>
        <v>0.41281785158277118</v>
      </c>
      <c r="S448" s="153">
        <v>99</v>
      </c>
      <c r="T448" s="110">
        <f t="shared" si="298"/>
        <v>0.8381571175428234</v>
      </c>
      <c r="U448" s="105">
        <f t="shared" si="299"/>
        <v>432</v>
      </c>
      <c r="V448" s="153">
        <v>0</v>
      </c>
      <c r="W448" s="110">
        <f t="shared" si="300"/>
        <v>0</v>
      </c>
      <c r="X448" s="153">
        <v>12</v>
      </c>
      <c r="Y448" s="153">
        <f t="shared" si="301"/>
        <v>0.83630470016207448</v>
      </c>
      <c r="Z448" s="144">
        <f t="shared" si="302"/>
        <v>12</v>
      </c>
      <c r="AA448" s="31"/>
      <c r="AB448" s="454">
        <v>-42</v>
      </c>
      <c r="AC448" s="454">
        <v>4</v>
      </c>
      <c r="AD448" s="454">
        <v>-15</v>
      </c>
      <c r="AE448" s="454">
        <v>-51</v>
      </c>
      <c r="AF448" s="454">
        <v>-34</v>
      </c>
      <c r="AG448" s="454">
        <v>15</v>
      </c>
    </row>
    <row r="449" spans="2:33" s="365" customFormat="1" ht="15" customHeight="1" x14ac:dyDescent="0.3">
      <c r="B449" s="372">
        <v>44271</v>
      </c>
      <c r="C449" s="460"/>
      <c r="D449" s="460"/>
      <c r="E449" s="46"/>
      <c r="F449" s="46"/>
      <c r="G449" s="412"/>
      <c r="H449" s="157">
        <v>28</v>
      </c>
      <c r="I449" s="152">
        <v>20</v>
      </c>
      <c r="J449" s="153">
        <v>1458</v>
      </c>
      <c r="K449" s="154">
        <v>0.97918065815983879</v>
      </c>
      <c r="L449" s="153">
        <v>110</v>
      </c>
      <c r="M449" s="154">
        <v>1</v>
      </c>
      <c r="N449" s="155">
        <v>1568</v>
      </c>
      <c r="O449" s="84"/>
      <c r="P449" s="84"/>
      <c r="Q449" s="153">
        <v>464</v>
      </c>
      <c r="R449" s="110">
        <f t="shared" si="297"/>
        <v>0.57521766707028776</v>
      </c>
      <c r="S449" s="153">
        <v>102</v>
      </c>
      <c r="T449" s="110">
        <f t="shared" si="298"/>
        <v>0.86355581807442405</v>
      </c>
      <c r="U449" s="105">
        <f t="shared" si="299"/>
        <v>566</v>
      </c>
      <c r="V449" s="153">
        <v>2</v>
      </c>
      <c r="W449" s="110">
        <f t="shared" si="300"/>
        <v>0.53749999999999998</v>
      </c>
      <c r="X449" s="153">
        <v>36</v>
      </c>
      <c r="Y449" s="153">
        <f t="shared" si="301"/>
        <v>2.5089141004862237</v>
      </c>
      <c r="Z449" s="144">
        <f t="shared" si="302"/>
        <v>38</v>
      </c>
      <c r="AA449" s="31"/>
      <c r="AB449" s="454">
        <v>-42</v>
      </c>
      <c r="AC449" s="454">
        <v>5</v>
      </c>
      <c r="AD449" s="454">
        <v>-13</v>
      </c>
      <c r="AE449" s="454">
        <v>-50</v>
      </c>
      <c r="AF449" s="454">
        <v>-35</v>
      </c>
      <c r="AG449" s="454">
        <v>15</v>
      </c>
    </row>
    <row r="450" spans="2:33" s="365" customFormat="1" ht="15" customHeight="1" x14ac:dyDescent="0.3">
      <c r="B450" s="372">
        <v>44272</v>
      </c>
      <c r="C450" s="460"/>
      <c r="D450" s="460"/>
      <c r="E450" s="46"/>
      <c r="F450" s="46"/>
      <c r="G450" s="412"/>
      <c r="H450" s="157">
        <v>38</v>
      </c>
      <c r="I450" s="152">
        <v>20</v>
      </c>
      <c r="J450" s="153">
        <v>1476</v>
      </c>
      <c r="K450" s="154">
        <v>0.99060402684563753</v>
      </c>
      <c r="L450" s="153">
        <v>116</v>
      </c>
      <c r="M450" s="154">
        <v>0.97478991596638653</v>
      </c>
      <c r="N450" s="155">
        <v>1592</v>
      </c>
      <c r="O450" s="84"/>
      <c r="P450" s="84"/>
      <c r="Q450" s="153">
        <v>387</v>
      </c>
      <c r="R450" s="110">
        <f t="shared" si="297"/>
        <v>0.47976128697457188</v>
      </c>
      <c r="S450" s="153">
        <v>131</v>
      </c>
      <c r="T450" s="110">
        <f t="shared" si="298"/>
        <v>1.1090765898798975</v>
      </c>
      <c r="U450" s="105">
        <f t="shared" si="299"/>
        <v>518</v>
      </c>
      <c r="V450" s="153">
        <v>1</v>
      </c>
      <c r="W450" s="110">
        <f t="shared" si="300"/>
        <v>0.26874999999999999</v>
      </c>
      <c r="X450" s="153">
        <v>28</v>
      </c>
      <c r="Y450" s="153">
        <f t="shared" si="301"/>
        <v>1.9513776337115072</v>
      </c>
      <c r="Z450" s="144">
        <f t="shared" si="302"/>
        <v>29</v>
      </c>
      <c r="AA450" s="31"/>
      <c r="AB450" s="454">
        <v>-42</v>
      </c>
      <c r="AC450" s="454">
        <v>4</v>
      </c>
      <c r="AD450" s="454">
        <v>-5</v>
      </c>
      <c r="AE450" s="454">
        <v>-48</v>
      </c>
      <c r="AF450" s="454">
        <v>-33</v>
      </c>
      <c r="AG450" s="454">
        <v>15</v>
      </c>
    </row>
    <row r="451" spans="2:33" s="365" customFormat="1" ht="15" customHeight="1" x14ac:dyDescent="0.3">
      <c r="B451" s="372">
        <v>44273</v>
      </c>
      <c r="C451" s="460"/>
      <c r="D451" s="460"/>
      <c r="E451" s="46"/>
      <c r="F451" s="46"/>
      <c r="G451" s="412"/>
      <c r="H451" s="157">
        <v>58</v>
      </c>
      <c r="I451" s="152">
        <v>24</v>
      </c>
      <c r="J451" s="153">
        <v>1477</v>
      </c>
      <c r="K451" s="154">
        <v>0.99194089993284085</v>
      </c>
      <c r="L451" s="153">
        <v>126</v>
      </c>
      <c r="M451" s="154">
        <v>1.2115384615384615</v>
      </c>
      <c r="N451" s="155">
        <v>1603</v>
      </c>
      <c r="O451" s="84"/>
      <c r="P451" s="84"/>
      <c r="Q451" s="153">
        <v>385</v>
      </c>
      <c r="R451" s="110">
        <f t="shared" si="297"/>
        <v>0.47728190047857927</v>
      </c>
      <c r="S451" s="153">
        <v>119</v>
      </c>
      <c r="T451" s="110">
        <f t="shared" si="298"/>
        <v>1.0074817877534947</v>
      </c>
      <c r="U451" s="105">
        <f t="shared" si="299"/>
        <v>504</v>
      </c>
      <c r="V451" s="153">
        <v>0</v>
      </c>
      <c r="W451" s="110">
        <f t="shared" si="300"/>
        <v>0</v>
      </c>
      <c r="X451" s="153">
        <v>5</v>
      </c>
      <c r="Y451" s="153">
        <f t="shared" si="301"/>
        <v>0.34846029173419774</v>
      </c>
      <c r="Z451" s="144">
        <f t="shared" si="302"/>
        <v>5</v>
      </c>
      <c r="AA451" s="31"/>
      <c r="AB451" s="454">
        <v>-41</v>
      </c>
      <c r="AC451" s="454">
        <v>9</v>
      </c>
      <c r="AD451" s="454">
        <v>-9</v>
      </c>
      <c r="AE451" s="454">
        <v>-49</v>
      </c>
      <c r="AF451" s="454">
        <v>-34</v>
      </c>
      <c r="AG451" s="454">
        <v>16</v>
      </c>
    </row>
    <row r="452" spans="2:33" s="365" customFormat="1" ht="15" customHeight="1" x14ac:dyDescent="0.3">
      <c r="B452" s="372">
        <v>44274</v>
      </c>
      <c r="C452" s="460"/>
      <c r="D452" s="460"/>
      <c r="E452" s="46"/>
      <c r="F452" s="46"/>
      <c r="G452" s="412"/>
      <c r="H452" s="157">
        <v>73</v>
      </c>
      <c r="I452" s="152">
        <v>29</v>
      </c>
      <c r="J452" s="153">
        <v>1474</v>
      </c>
      <c r="K452" s="154">
        <v>0.98727394507702615</v>
      </c>
      <c r="L452" s="153">
        <v>115</v>
      </c>
      <c r="M452" s="154">
        <v>1.0360360360360361</v>
      </c>
      <c r="N452" s="155">
        <v>1589</v>
      </c>
      <c r="O452" s="84"/>
      <c r="P452" s="84"/>
      <c r="Q452" s="153">
        <v>290</v>
      </c>
      <c r="R452" s="110">
        <f t="shared" si="297"/>
        <v>0.35951104191892985</v>
      </c>
      <c r="S452" s="153">
        <v>93</v>
      </c>
      <c r="T452" s="110">
        <f t="shared" si="298"/>
        <v>0.787359716479622</v>
      </c>
      <c r="U452" s="105">
        <f t="shared" si="299"/>
        <v>383</v>
      </c>
      <c r="V452" s="153">
        <v>0</v>
      </c>
      <c r="W452" s="110">
        <f t="shared" si="300"/>
        <v>0</v>
      </c>
      <c r="X452" s="153">
        <v>10</v>
      </c>
      <c r="Y452" s="153">
        <f t="shared" si="301"/>
        <v>0.69692058346839547</v>
      </c>
      <c r="Z452" s="144">
        <f t="shared" si="302"/>
        <v>10</v>
      </c>
      <c r="AA452" s="31"/>
      <c r="AB452" s="454">
        <v>-43</v>
      </c>
      <c r="AC452" s="454">
        <v>13</v>
      </c>
      <c r="AD452" s="454">
        <v>-16</v>
      </c>
      <c r="AE452" s="454">
        <v>-48</v>
      </c>
      <c r="AF452" s="454">
        <v>-33</v>
      </c>
      <c r="AG452" s="454">
        <v>16</v>
      </c>
    </row>
    <row r="453" spans="2:33" s="365" customFormat="1" ht="15" customHeight="1" x14ac:dyDescent="0.3">
      <c r="B453" s="372">
        <v>44275</v>
      </c>
      <c r="C453" s="460"/>
      <c r="D453" s="460"/>
      <c r="E453" s="46"/>
      <c r="F453" s="46"/>
      <c r="G453" s="412"/>
      <c r="H453" s="157">
        <v>65</v>
      </c>
      <c r="I453" s="152">
        <v>27</v>
      </c>
      <c r="J453" s="153">
        <v>888</v>
      </c>
      <c r="K453" s="154">
        <v>0.96837513631406757</v>
      </c>
      <c r="L453" s="153">
        <v>65</v>
      </c>
      <c r="M453" s="154">
        <v>1.2037037037037037</v>
      </c>
      <c r="N453" s="155">
        <v>953</v>
      </c>
      <c r="O453" s="84"/>
      <c r="P453" s="84"/>
      <c r="Q453" s="157">
        <v>0</v>
      </c>
      <c r="R453" s="110">
        <f t="shared" si="297"/>
        <v>0</v>
      </c>
      <c r="S453" s="157">
        <v>0</v>
      </c>
      <c r="T453" s="115">
        <f t="shared" si="298"/>
        <v>0</v>
      </c>
      <c r="U453" s="124">
        <f t="shared" si="299"/>
        <v>0</v>
      </c>
      <c r="V453" s="157">
        <v>0</v>
      </c>
      <c r="W453" s="157">
        <f t="shared" si="300"/>
        <v>0</v>
      </c>
      <c r="X453" s="157">
        <v>0</v>
      </c>
      <c r="Y453" s="153">
        <f t="shared" si="301"/>
        <v>0</v>
      </c>
      <c r="Z453" s="144">
        <f t="shared" si="302"/>
        <v>0</v>
      </c>
      <c r="AA453" s="31"/>
      <c r="AB453" s="454">
        <v>-58</v>
      </c>
      <c r="AC453" s="454">
        <v>-10</v>
      </c>
      <c r="AD453" s="454">
        <v>-29</v>
      </c>
      <c r="AE453" s="454">
        <v>-55</v>
      </c>
      <c r="AF453" s="454">
        <v>-21</v>
      </c>
      <c r="AG453" s="454">
        <v>14</v>
      </c>
    </row>
    <row r="454" spans="2:33" s="365" customFormat="1" ht="15" customHeight="1" x14ac:dyDescent="0.3">
      <c r="B454" s="372">
        <v>44276</v>
      </c>
      <c r="C454" s="460"/>
      <c r="D454" s="460"/>
      <c r="E454" s="46"/>
      <c r="F454" s="46"/>
      <c r="G454" s="412"/>
      <c r="H454" s="157">
        <v>76</v>
      </c>
      <c r="I454" s="152">
        <v>24</v>
      </c>
      <c r="J454" s="153">
        <v>862</v>
      </c>
      <c r="K454" s="154">
        <v>0.95777777777777773</v>
      </c>
      <c r="L454" s="153">
        <v>36</v>
      </c>
      <c r="M454" s="154">
        <v>1</v>
      </c>
      <c r="N454" s="155">
        <v>898</v>
      </c>
      <c r="O454" s="84"/>
      <c r="P454" s="84"/>
      <c r="Q454" s="157">
        <v>0</v>
      </c>
      <c r="R454" s="110">
        <f t="shared" si="297"/>
        <v>0</v>
      </c>
      <c r="S454" s="157">
        <v>0</v>
      </c>
      <c r="T454" s="115">
        <f t="shared" si="298"/>
        <v>0</v>
      </c>
      <c r="U454" s="124">
        <f t="shared" si="299"/>
        <v>0</v>
      </c>
      <c r="V454" s="157">
        <v>0</v>
      </c>
      <c r="W454" s="157">
        <f t="shared" si="300"/>
        <v>0</v>
      </c>
      <c r="X454" s="157">
        <v>0</v>
      </c>
      <c r="Y454" s="153">
        <f t="shared" si="301"/>
        <v>0</v>
      </c>
      <c r="Z454" s="144">
        <f t="shared" si="302"/>
        <v>0</v>
      </c>
      <c r="AA454" s="31"/>
      <c r="AB454" s="454">
        <v>-61</v>
      </c>
      <c r="AC454" s="454">
        <v>-19</v>
      </c>
      <c r="AD454" s="454">
        <v>-27</v>
      </c>
      <c r="AE454" s="454">
        <v>-57</v>
      </c>
      <c r="AF454" s="454">
        <v>-19</v>
      </c>
      <c r="AG454" s="454">
        <v>12</v>
      </c>
    </row>
    <row r="455" spans="2:33" s="365" customFormat="1" ht="15" customHeight="1" x14ac:dyDescent="0.3">
      <c r="B455" s="372">
        <v>44277</v>
      </c>
      <c r="C455" s="460"/>
      <c r="D455" s="460"/>
      <c r="E455" s="46"/>
      <c r="F455" s="46"/>
      <c r="G455" s="412"/>
      <c r="H455" s="157">
        <v>60</v>
      </c>
      <c r="I455" s="152">
        <v>27</v>
      </c>
      <c r="J455" s="153">
        <v>1474</v>
      </c>
      <c r="K455" s="154">
        <v>0.99326145552560652</v>
      </c>
      <c r="L455" s="153">
        <v>97</v>
      </c>
      <c r="M455" s="154">
        <v>0.96039603960396036</v>
      </c>
      <c r="N455" s="155">
        <v>1571</v>
      </c>
      <c r="O455" s="84"/>
      <c r="P455" s="84"/>
      <c r="Q455" s="153">
        <v>473</v>
      </c>
      <c r="R455" s="110">
        <f t="shared" si="297"/>
        <v>0.58637490630225453</v>
      </c>
      <c r="S455" s="153">
        <v>124</v>
      </c>
      <c r="T455" s="110">
        <f t="shared" si="298"/>
        <v>1.0498129553061626</v>
      </c>
      <c r="U455" s="105">
        <f t="shared" si="299"/>
        <v>597</v>
      </c>
      <c r="V455" s="153">
        <v>9</v>
      </c>
      <c r="W455" s="110">
        <f t="shared" si="300"/>
        <v>2.4187500000000002</v>
      </c>
      <c r="X455" s="153">
        <v>6</v>
      </c>
      <c r="Y455" s="153">
        <f t="shared" si="301"/>
        <v>0.41815235008103724</v>
      </c>
      <c r="Z455" s="144">
        <f t="shared" si="302"/>
        <v>15</v>
      </c>
      <c r="AA455" s="31"/>
      <c r="AB455" s="454">
        <v>-42</v>
      </c>
      <c r="AC455" s="454">
        <v>6</v>
      </c>
      <c r="AD455" s="454">
        <v>-11</v>
      </c>
      <c r="AE455" s="454">
        <v>-50</v>
      </c>
      <c r="AF455" s="454">
        <v>-34</v>
      </c>
      <c r="AG455" s="454">
        <v>15</v>
      </c>
    </row>
    <row r="456" spans="2:33" s="365" customFormat="1" ht="15" customHeight="1" x14ac:dyDescent="0.3">
      <c r="B456" s="372">
        <v>44278</v>
      </c>
      <c r="C456" s="460"/>
      <c r="D456" s="460"/>
      <c r="E456" s="46"/>
      <c r="F456" s="46"/>
      <c r="G456" s="412"/>
      <c r="H456" s="157">
        <v>30</v>
      </c>
      <c r="I456" s="152">
        <v>23</v>
      </c>
      <c r="J456" s="153">
        <v>1476</v>
      </c>
      <c r="K456" s="154">
        <v>0.99126930826057758</v>
      </c>
      <c r="L456" s="153">
        <v>112</v>
      </c>
      <c r="M456" s="154">
        <v>1.0181818181818181</v>
      </c>
      <c r="N456" s="155">
        <v>1588</v>
      </c>
      <c r="O456" s="84"/>
      <c r="P456" s="84"/>
      <c r="Q456" s="153">
        <v>603</v>
      </c>
      <c r="R456" s="110">
        <f t="shared" si="297"/>
        <v>0.74753502854177478</v>
      </c>
      <c r="S456" s="153">
        <v>115</v>
      </c>
      <c r="T456" s="110">
        <f t="shared" si="298"/>
        <v>0.97361685371136053</v>
      </c>
      <c r="U456" s="105">
        <f t="shared" si="299"/>
        <v>718</v>
      </c>
      <c r="V456" s="153">
        <v>0</v>
      </c>
      <c r="W456" s="110">
        <f t="shared" si="300"/>
        <v>0</v>
      </c>
      <c r="X456" s="153">
        <v>23</v>
      </c>
      <c r="Y456" s="153">
        <f t="shared" si="301"/>
        <v>1.6029173419773095</v>
      </c>
      <c r="Z456" s="144">
        <f t="shared" si="302"/>
        <v>23</v>
      </c>
      <c r="AA456" s="31"/>
      <c r="AB456" s="454">
        <v>-42</v>
      </c>
      <c r="AC456" s="454">
        <v>5</v>
      </c>
      <c r="AD456" s="454">
        <v>-13</v>
      </c>
      <c r="AE456" s="454">
        <v>-49</v>
      </c>
      <c r="AF456" s="454">
        <v>-34</v>
      </c>
      <c r="AG456" s="454">
        <v>15</v>
      </c>
    </row>
    <row r="457" spans="2:33" s="365" customFormat="1" ht="15" customHeight="1" x14ac:dyDescent="0.3">
      <c r="B457" s="372">
        <v>44279</v>
      </c>
      <c r="C457" s="460"/>
      <c r="D457" s="460"/>
      <c r="E457" s="46"/>
      <c r="F457" s="46"/>
      <c r="G457" s="412"/>
      <c r="H457" s="157">
        <v>41</v>
      </c>
      <c r="I457" s="152">
        <v>24</v>
      </c>
      <c r="J457" s="153">
        <v>1476</v>
      </c>
      <c r="K457" s="154">
        <v>0.99060402684563753</v>
      </c>
      <c r="L457" s="153">
        <v>110</v>
      </c>
      <c r="M457" s="154">
        <v>0.92436974789915971</v>
      </c>
      <c r="N457" s="155">
        <v>1586</v>
      </c>
      <c r="O457" s="84"/>
      <c r="P457" s="84"/>
      <c r="Q457" s="153">
        <v>568</v>
      </c>
      <c r="R457" s="110">
        <f t="shared" si="297"/>
        <v>0.70414576486190394</v>
      </c>
      <c r="S457" s="153">
        <v>148</v>
      </c>
      <c r="T457" s="110">
        <f t="shared" si="298"/>
        <v>1.2530025595589682</v>
      </c>
      <c r="U457" s="105">
        <f t="shared" si="299"/>
        <v>716</v>
      </c>
      <c r="V457" s="153">
        <v>3</v>
      </c>
      <c r="W457" s="110">
        <f t="shared" si="300"/>
        <v>0.80625000000000002</v>
      </c>
      <c r="X457" s="153">
        <v>28</v>
      </c>
      <c r="Y457" s="153">
        <f t="shared" si="301"/>
        <v>1.9513776337115072</v>
      </c>
      <c r="Z457" s="144">
        <f t="shared" si="302"/>
        <v>31</v>
      </c>
      <c r="AA457" s="31"/>
      <c r="AB457" s="454">
        <v>-42</v>
      </c>
      <c r="AC457" s="454">
        <v>5</v>
      </c>
      <c r="AD457" s="454">
        <v>-8</v>
      </c>
      <c r="AE457" s="454">
        <v>-48</v>
      </c>
      <c r="AF457" s="454">
        <v>-33</v>
      </c>
      <c r="AG457" s="454">
        <v>15</v>
      </c>
    </row>
    <row r="458" spans="2:33" s="365" customFormat="1" ht="15" customHeight="1" x14ac:dyDescent="0.3">
      <c r="B458" s="372">
        <v>44280</v>
      </c>
      <c r="C458" s="460"/>
      <c r="D458" s="460"/>
      <c r="E458" s="46"/>
      <c r="F458" s="46"/>
      <c r="G458" s="438"/>
      <c r="H458" s="157">
        <v>66</v>
      </c>
      <c r="I458" s="152">
        <v>28</v>
      </c>
      <c r="J458" s="153">
        <v>1476</v>
      </c>
      <c r="K458" s="154">
        <v>0.99126930826057758</v>
      </c>
      <c r="L458" s="153">
        <v>109</v>
      </c>
      <c r="M458" s="154">
        <v>1.0480769230769231</v>
      </c>
      <c r="N458" s="155">
        <v>1585</v>
      </c>
      <c r="O458" s="84"/>
      <c r="P458" s="84"/>
      <c r="Q458" s="153">
        <v>633</v>
      </c>
      <c r="R458" s="110">
        <f t="shared" ref="R458:R464" si="303">Q458/Q$68</f>
        <v>0.78472582598166407</v>
      </c>
      <c r="S458" s="153">
        <v>126</v>
      </c>
      <c r="T458" s="110">
        <f t="shared" ref="T458:T464" si="304">S458/S$68</f>
        <v>1.0667454223272297</v>
      </c>
      <c r="U458" s="105">
        <f t="shared" ref="U458:U464" si="305">Q458+S458</f>
        <v>759</v>
      </c>
      <c r="V458" s="153">
        <v>0</v>
      </c>
      <c r="W458" s="110">
        <f t="shared" ref="W458:W464" si="306">V458/$V$68</f>
        <v>0</v>
      </c>
      <c r="X458" s="153">
        <v>37</v>
      </c>
      <c r="Y458" s="153">
        <f t="shared" ref="Y458:Y464" si="307">X458/$X$68</f>
        <v>2.5786061588330629</v>
      </c>
      <c r="Z458" s="144">
        <f t="shared" ref="Z458:Z464" si="308">V458+X458</f>
        <v>37</v>
      </c>
      <c r="AA458" s="31"/>
      <c r="AB458" s="454">
        <v>-40</v>
      </c>
      <c r="AC458" s="454">
        <v>9</v>
      </c>
      <c r="AD458" s="454">
        <v>-8</v>
      </c>
      <c r="AE458" s="454">
        <v>-48</v>
      </c>
      <c r="AF458" s="454">
        <v>-34</v>
      </c>
      <c r="AG458" s="454">
        <v>15</v>
      </c>
    </row>
    <row r="459" spans="2:33" s="365" customFormat="1" ht="15" customHeight="1" x14ac:dyDescent="0.3">
      <c r="B459" s="372">
        <v>44281</v>
      </c>
      <c r="C459" s="460"/>
      <c r="D459" s="460"/>
      <c r="E459" s="46"/>
      <c r="F459" s="46"/>
      <c r="G459" s="438"/>
      <c r="H459" s="157">
        <v>89</v>
      </c>
      <c r="I459" s="152">
        <v>17</v>
      </c>
      <c r="J459" s="153">
        <v>1474</v>
      </c>
      <c r="K459" s="154">
        <v>0.98727394507702615</v>
      </c>
      <c r="L459" s="153">
        <v>105</v>
      </c>
      <c r="M459" s="154">
        <v>0.94594594594594594</v>
      </c>
      <c r="N459" s="155">
        <v>1579</v>
      </c>
      <c r="O459" s="84"/>
      <c r="P459" s="84"/>
      <c r="Q459" s="153">
        <v>640</v>
      </c>
      <c r="R459" s="110">
        <f t="shared" si="303"/>
        <v>0.79340367871763828</v>
      </c>
      <c r="S459" s="153">
        <v>155</v>
      </c>
      <c r="T459" s="110">
        <f t="shared" si="304"/>
        <v>1.3122661941327032</v>
      </c>
      <c r="U459" s="105">
        <f t="shared" si="305"/>
        <v>795</v>
      </c>
      <c r="V459" s="153">
        <v>0</v>
      </c>
      <c r="W459" s="110">
        <f t="shared" si="306"/>
        <v>0</v>
      </c>
      <c r="X459" s="153">
        <v>18</v>
      </c>
      <c r="Y459" s="153">
        <f t="shared" si="307"/>
        <v>1.2544570502431118</v>
      </c>
      <c r="Z459" s="144">
        <f t="shared" si="308"/>
        <v>18</v>
      </c>
      <c r="AA459" s="31"/>
      <c r="AB459" s="454">
        <v>-47</v>
      </c>
      <c r="AC459" s="454">
        <v>10</v>
      </c>
      <c r="AD459" s="454">
        <v>-23</v>
      </c>
      <c r="AE459" s="454">
        <v>-50</v>
      </c>
      <c r="AF459" s="454">
        <v>-34</v>
      </c>
      <c r="AG459" s="454">
        <v>17</v>
      </c>
    </row>
    <row r="460" spans="2:33" s="365" customFormat="1" ht="15" customHeight="1" x14ac:dyDescent="0.3">
      <c r="B460" s="372">
        <v>44282</v>
      </c>
      <c r="C460" s="460"/>
      <c r="D460" s="460"/>
      <c r="E460" s="46"/>
      <c r="F460" s="46"/>
      <c r="G460" s="438"/>
      <c r="H460" s="157">
        <v>86</v>
      </c>
      <c r="I460" s="152">
        <v>23</v>
      </c>
      <c r="J460" s="153">
        <v>893</v>
      </c>
      <c r="K460" s="154">
        <v>0.97382769901853872</v>
      </c>
      <c r="L460" s="153">
        <v>63</v>
      </c>
      <c r="M460" s="154">
        <v>1.1666666666666667</v>
      </c>
      <c r="N460" s="155">
        <v>956</v>
      </c>
      <c r="O460" s="84"/>
      <c r="P460" s="84"/>
      <c r="Q460" s="157">
        <v>0</v>
      </c>
      <c r="R460" s="110">
        <f t="shared" si="303"/>
        <v>0</v>
      </c>
      <c r="S460" s="157">
        <v>0</v>
      </c>
      <c r="T460" s="115">
        <f t="shared" si="304"/>
        <v>0</v>
      </c>
      <c r="U460" s="124">
        <f t="shared" si="305"/>
        <v>0</v>
      </c>
      <c r="V460" s="157">
        <v>0</v>
      </c>
      <c r="W460" s="157">
        <f t="shared" si="306"/>
        <v>0</v>
      </c>
      <c r="X460" s="157">
        <v>0</v>
      </c>
      <c r="Y460" s="153">
        <f t="shared" si="307"/>
        <v>0</v>
      </c>
      <c r="Z460" s="144">
        <f t="shared" si="308"/>
        <v>0</v>
      </c>
      <c r="AA460" s="31"/>
      <c r="AB460" s="454">
        <v>-58</v>
      </c>
      <c r="AC460" s="454">
        <v>-8</v>
      </c>
      <c r="AD460" s="454">
        <v>-33</v>
      </c>
      <c r="AE460" s="454">
        <v>-55</v>
      </c>
      <c r="AF460" s="454">
        <v>-20</v>
      </c>
      <c r="AG460" s="454">
        <v>14</v>
      </c>
    </row>
    <row r="461" spans="2:33" s="365" customFormat="1" ht="15" customHeight="1" x14ac:dyDescent="0.3">
      <c r="B461" s="372">
        <v>44283</v>
      </c>
      <c r="C461" s="460"/>
      <c r="D461" s="460"/>
      <c r="E461" s="46"/>
      <c r="F461" s="46"/>
      <c r="G461" s="438"/>
      <c r="H461" s="157">
        <v>153</v>
      </c>
      <c r="I461" s="152">
        <v>19</v>
      </c>
      <c r="J461" s="153">
        <v>862</v>
      </c>
      <c r="K461" s="154">
        <v>0.95777777777777773</v>
      </c>
      <c r="L461" s="153">
        <v>31</v>
      </c>
      <c r="M461" s="154">
        <v>0.86111111111111116</v>
      </c>
      <c r="N461" s="155">
        <v>893</v>
      </c>
      <c r="O461" s="84"/>
      <c r="P461" s="84"/>
      <c r="Q461" s="157">
        <v>0</v>
      </c>
      <c r="R461" s="110">
        <f t="shared" si="303"/>
        <v>0</v>
      </c>
      <c r="S461" s="157">
        <v>0</v>
      </c>
      <c r="T461" s="115">
        <f t="shared" si="304"/>
        <v>0</v>
      </c>
      <c r="U461" s="124">
        <f t="shared" si="305"/>
        <v>0</v>
      </c>
      <c r="V461" s="157">
        <v>0</v>
      </c>
      <c r="W461" s="157">
        <f t="shared" si="306"/>
        <v>0</v>
      </c>
      <c r="X461" s="157">
        <v>0</v>
      </c>
      <c r="Y461" s="153">
        <f t="shared" si="307"/>
        <v>0</v>
      </c>
      <c r="Z461" s="144">
        <f t="shared" si="308"/>
        <v>0</v>
      </c>
      <c r="AA461" s="31"/>
      <c r="AB461" s="454">
        <v>-63</v>
      </c>
      <c r="AC461" s="454">
        <v>-23</v>
      </c>
      <c r="AD461" s="454">
        <v>-34</v>
      </c>
      <c r="AE461" s="454">
        <v>-58</v>
      </c>
      <c r="AF461" s="454">
        <v>-19</v>
      </c>
      <c r="AG461" s="454">
        <v>13</v>
      </c>
    </row>
    <row r="462" spans="2:33" s="365" customFormat="1" ht="15" customHeight="1" x14ac:dyDescent="0.3">
      <c r="B462" s="372">
        <v>44284</v>
      </c>
      <c r="C462" s="460"/>
      <c r="D462" s="460"/>
      <c r="E462" s="46"/>
      <c r="F462" s="46"/>
      <c r="G462" s="438"/>
      <c r="H462" s="157">
        <v>114</v>
      </c>
      <c r="I462" s="152">
        <v>26</v>
      </c>
      <c r="J462" s="153">
        <v>1474</v>
      </c>
      <c r="K462" s="154">
        <v>0.99326145552560652</v>
      </c>
      <c r="L462" s="153">
        <v>104</v>
      </c>
      <c r="M462" s="154">
        <v>1.0297029702970297</v>
      </c>
      <c r="N462" s="155">
        <v>1578</v>
      </c>
      <c r="O462" s="84"/>
      <c r="P462" s="84"/>
      <c r="Q462" s="153">
        <v>1316</v>
      </c>
      <c r="R462" s="110">
        <f t="shared" si="303"/>
        <v>1.6314363143631436</v>
      </c>
      <c r="S462" s="153">
        <v>205</v>
      </c>
      <c r="T462" s="110">
        <f t="shared" si="304"/>
        <v>1.7355778696593818</v>
      </c>
      <c r="U462" s="105">
        <f t="shared" si="305"/>
        <v>1521</v>
      </c>
      <c r="V462" s="153">
        <v>9</v>
      </c>
      <c r="W462" s="110">
        <f t="shared" si="306"/>
        <v>2.4187500000000002</v>
      </c>
      <c r="X462" s="153">
        <v>19</v>
      </c>
      <c r="Y462" s="153">
        <f t="shared" si="307"/>
        <v>1.3241491085899513</v>
      </c>
      <c r="Z462" s="144">
        <f t="shared" si="308"/>
        <v>28</v>
      </c>
      <c r="AA462" s="31"/>
      <c r="AB462" s="454">
        <v>-43</v>
      </c>
      <c r="AC462" s="454">
        <v>4</v>
      </c>
      <c r="AD462" s="454">
        <v>-17</v>
      </c>
      <c r="AE462" s="454">
        <v>-52</v>
      </c>
      <c r="AF462" s="454">
        <v>-35</v>
      </c>
      <c r="AG462" s="454">
        <v>16</v>
      </c>
    </row>
    <row r="463" spans="2:33" s="365" customFormat="1" ht="15" customHeight="1" x14ac:dyDescent="0.3">
      <c r="B463" s="372">
        <v>44285</v>
      </c>
      <c r="C463" s="460"/>
      <c r="D463" s="460"/>
      <c r="E463" s="46"/>
      <c r="F463" s="46"/>
      <c r="G463" s="438"/>
      <c r="H463" s="157">
        <v>69</v>
      </c>
      <c r="I463" s="152">
        <v>22</v>
      </c>
      <c r="J463" s="153">
        <v>1474</v>
      </c>
      <c r="K463" s="154">
        <v>0.98992612491605103</v>
      </c>
      <c r="L463" s="153">
        <v>128</v>
      </c>
      <c r="M463" s="154">
        <v>1.1636363636363636</v>
      </c>
      <c r="N463" s="155">
        <v>1602</v>
      </c>
      <c r="O463" s="84"/>
      <c r="P463" s="84"/>
      <c r="Q463" s="153">
        <v>1639</v>
      </c>
      <c r="R463" s="110">
        <f t="shared" si="303"/>
        <v>2.0318572334659519</v>
      </c>
      <c r="S463" s="153">
        <v>438</v>
      </c>
      <c r="T463" s="110">
        <f t="shared" si="304"/>
        <v>3.7082102776137034</v>
      </c>
      <c r="U463" s="105">
        <f t="shared" si="305"/>
        <v>2077</v>
      </c>
      <c r="V463" s="153">
        <v>0</v>
      </c>
      <c r="W463" s="110">
        <f t="shared" si="306"/>
        <v>0</v>
      </c>
      <c r="X463" s="153">
        <v>8</v>
      </c>
      <c r="Y463" s="153">
        <f t="shared" si="307"/>
        <v>0.55753646677471635</v>
      </c>
      <c r="Z463" s="144">
        <f t="shared" si="308"/>
        <v>8</v>
      </c>
      <c r="AA463" s="31"/>
      <c r="AB463" s="454">
        <v>-42</v>
      </c>
      <c r="AC463" s="454">
        <v>8</v>
      </c>
      <c r="AD463" s="454">
        <v>-20</v>
      </c>
      <c r="AE463" s="454">
        <v>-50</v>
      </c>
      <c r="AF463" s="454">
        <v>-35</v>
      </c>
      <c r="AG463" s="454">
        <v>16</v>
      </c>
    </row>
    <row r="464" spans="2:33" s="365" customFormat="1" ht="15" customHeight="1" x14ac:dyDescent="0.3">
      <c r="B464" s="372">
        <v>44286</v>
      </c>
      <c r="C464" s="378">
        <v>40871</v>
      </c>
      <c r="D464" s="460"/>
      <c r="E464" s="462">
        <v>52553</v>
      </c>
      <c r="F464" s="462">
        <v>261957</v>
      </c>
      <c r="G464" s="438"/>
      <c r="H464" s="157">
        <v>103</v>
      </c>
      <c r="I464" s="152">
        <v>26</v>
      </c>
      <c r="J464" s="153">
        <v>1476</v>
      </c>
      <c r="K464" s="154">
        <v>0.99060402684563753</v>
      </c>
      <c r="L464" s="153">
        <v>126</v>
      </c>
      <c r="M464" s="154">
        <v>1.0588235294117647</v>
      </c>
      <c r="N464" s="155">
        <v>1602</v>
      </c>
      <c r="O464" s="84"/>
      <c r="P464" s="84"/>
      <c r="Q464" s="153">
        <v>2197</v>
      </c>
      <c r="R464" s="110">
        <f t="shared" si="303"/>
        <v>2.7236060658478927</v>
      </c>
      <c r="S464" s="153">
        <v>274</v>
      </c>
      <c r="T464" s="110">
        <f t="shared" si="304"/>
        <v>2.3197479818861981</v>
      </c>
      <c r="U464" s="105">
        <f t="shared" si="305"/>
        <v>2471</v>
      </c>
      <c r="V464" s="153">
        <v>1</v>
      </c>
      <c r="W464" s="110">
        <f t="shared" si="306"/>
        <v>0.26874999999999999</v>
      </c>
      <c r="X464" s="153">
        <v>7</v>
      </c>
      <c r="Y464" s="153">
        <f t="shared" si="307"/>
        <v>0.4878444084278768</v>
      </c>
      <c r="Z464" s="144">
        <f t="shared" si="308"/>
        <v>8</v>
      </c>
      <c r="AA464" s="31"/>
      <c r="AB464" s="454">
        <v>-39</v>
      </c>
      <c r="AC464" s="454">
        <v>14</v>
      </c>
      <c r="AD464" s="454">
        <v>-5</v>
      </c>
      <c r="AE464" s="454">
        <v>-46</v>
      </c>
      <c r="AF464" s="454">
        <v>-35</v>
      </c>
      <c r="AG464" s="454">
        <v>14</v>
      </c>
    </row>
    <row r="465" spans="2:33" s="365" customFormat="1" ht="15" customHeight="1" x14ac:dyDescent="0.3">
      <c r="B465" s="372">
        <v>44287</v>
      </c>
      <c r="C465" s="460"/>
      <c r="D465" s="460"/>
      <c r="E465" s="46"/>
      <c r="F465" s="46"/>
      <c r="G465" s="396"/>
      <c r="H465" s="157">
        <v>115</v>
      </c>
      <c r="I465" s="152">
        <v>26</v>
      </c>
      <c r="J465" s="153">
        <v>1468</v>
      </c>
      <c r="K465" s="154">
        <v>0.99256254225828267</v>
      </c>
      <c r="L465" s="153">
        <v>114</v>
      </c>
      <c r="M465" s="154">
        <v>1.0654205607476634</v>
      </c>
      <c r="N465" s="155">
        <v>1582</v>
      </c>
      <c r="O465" s="84"/>
      <c r="P465" s="84"/>
      <c r="Q465" s="153">
        <v>508</v>
      </c>
      <c r="R465" s="110">
        <f t="shared" ref="R465:R470" si="309">Q465/Q$68</f>
        <v>0.62976416998212537</v>
      </c>
      <c r="S465" s="153">
        <v>70</v>
      </c>
      <c r="T465" s="110">
        <f t="shared" ref="T465:T470" si="310">S465/S$68</f>
        <v>0.59263634573734991</v>
      </c>
      <c r="U465" s="105">
        <f t="shared" ref="U465:U470" si="311">Q465+S465</f>
        <v>578</v>
      </c>
      <c r="V465" s="153">
        <v>1</v>
      </c>
      <c r="W465" s="110">
        <f t="shared" ref="W465:W470" si="312">V465/$V$68</f>
        <v>0.26874999999999999</v>
      </c>
      <c r="X465" s="153">
        <v>9</v>
      </c>
      <c r="Y465" s="153">
        <f t="shared" ref="Y465:Y470" si="313">X465/$X$68</f>
        <v>0.62722852512155591</v>
      </c>
      <c r="Z465" s="144">
        <f t="shared" ref="Z465:Z470" si="314">V465+X465</f>
        <v>10</v>
      </c>
      <c r="AA465" s="31"/>
      <c r="AB465" s="454">
        <v>-35</v>
      </c>
      <c r="AC465" s="454">
        <v>28</v>
      </c>
      <c r="AD465" s="454">
        <v>-18</v>
      </c>
      <c r="AE465" s="454">
        <v>-47</v>
      </c>
      <c r="AF465" s="454">
        <v>-37</v>
      </c>
      <c r="AG465" s="454">
        <v>15</v>
      </c>
    </row>
    <row r="466" spans="2:33" s="365" customFormat="1" ht="15" customHeight="1" x14ac:dyDescent="0.3">
      <c r="B466" s="372">
        <v>44288</v>
      </c>
      <c r="C466" s="460"/>
      <c r="D466" s="460"/>
      <c r="E466" s="46"/>
      <c r="F466" s="46"/>
      <c r="G466" s="441"/>
      <c r="H466" s="157">
        <v>158</v>
      </c>
      <c r="I466" s="152">
        <v>26</v>
      </c>
      <c r="J466" s="153">
        <v>894</v>
      </c>
      <c r="K466" s="154">
        <v>0.60202020202020201</v>
      </c>
      <c r="L466" s="153">
        <v>58</v>
      </c>
      <c r="M466" s="154">
        <v>0.47540983606557374</v>
      </c>
      <c r="N466" s="155">
        <v>952</v>
      </c>
      <c r="O466" s="84"/>
      <c r="P466" s="84"/>
      <c r="Q466" s="157">
        <v>0</v>
      </c>
      <c r="R466" s="110">
        <f t="shared" si="309"/>
        <v>0</v>
      </c>
      <c r="S466" s="157">
        <v>0</v>
      </c>
      <c r="T466" s="115">
        <f t="shared" si="310"/>
        <v>0</v>
      </c>
      <c r="U466" s="124">
        <f t="shared" si="311"/>
        <v>0</v>
      </c>
      <c r="V466" s="157">
        <v>0</v>
      </c>
      <c r="W466" s="157">
        <f t="shared" si="312"/>
        <v>0</v>
      </c>
      <c r="X466" s="157">
        <v>0</v>
      </c>
      <c r="Y466" s="153">
        <f t="shared" si="313"/>
        <v>0</v>
      </c>
      <c r="Z466" s="144">
        <f t="shared" si="314"/>
        <v>0</v>
      </c>
      <c r="AA466" s="31"/>
      <c r="AB466" s="454">
        <v>-61</v>
      </c>
      <c r="AC466" s="454">
        <v>-1</v>
      </c>
      <c r="AD466" s="454">
        <v>-22</v>
      </c>
      <c r="AE466" s="454">
        <v>-67</v>
      </c>
      <c r="AF466" s="454">
        <v>-72</v>
      </c>
      <c r="AG466" s="454">
        <v>34</v>
      </c>
    </row>
    <row r="467" spans="2:33" s="365" customFormat="1" ht="15" customHeight="1" x14ac:dyDescent="0.3">
      <c r="B467" s="372">
        <v>44289</v>
      </c>
      <c r="C467" s="460"/>
      <c r="D467" s="460"/>
      <c r="E467" s="46"/>
      <c r="F467" s="46"/>
      <c r="G467" s="441"/>
      <c r="H467" s="157">
        <v>149</v>
      </c>
      <c r="I467" s="152">
        <v>14</v>
      </c>
      <c r="J467" s="153">
        <v>890</v>
      </c>
      <c r="K467" s="154">
        <v>0.97587719298245612</v>
      </c>
      <c r="L467" s="153">
        <v>35</v>
      </c>
      <c r="M467" s="154">
        <v>0.7</v>
      </c>
      <c r="N467" s="155">
        <v>925</v>
      </c>
      <c r="O467" s="84"/>
      <c r="P467" s="84"/>
      <c r="Q467" s="157">
        <v>0</v>
      </c>
      <c r="R467" s="110">
        <f t="shared" si="309"/>
        <v>0</v>
      </c>
      <c r="S467" s="157">
        <v>0</v>
      </c>
      <c r="T467" s="115">
        <f t="shared" si="310"/>
        <v>0</v>
      </c>
      <c r="U467" s="124">
        <f t="shared" si="311"/>
        <v>0</v>
      </c>
      <c r="V467" s="157">
        <v>0</v>
      </c>
      <c r="W467" s="157">
        <f t="shared" si="312"/>
        <v>0</v>
      </c>
      <c r="X467" s="157">
        <v>0</v>
      </c>
      <c r="Y467" s="153">
        <f t="shared" si="313"/>
        <v>0</v>
      </c>
      <c r="Z467" s="144">
        <f t="shared" si="314"/>
        <v>0</v>
      </c>
      <c r="AA467" s="31"/>
      <c r="AB467" s="454">
        <v>-55</v>
      </c>
      <c r="AC467" s="454">
        <v>3</v>
      </c>
      <c r="AD467" s="454">
        <v>-31</v>
      </c>
      <c r="AE467" s="454">
        <v>-55</v>
      </c>
      <c r="AF467" s="454">
        <v>-26</v>
      </c>
      <c r="AG467" s="454">
        <v>15</v>
      </c>
    </row>
    <row r="468" spans="2:33" s="365" customFormat="1" ht="15" customHeight="1" x14ac:dyDescent="0.3">
      <c r="B468" s="372">
        <v>44290</v>
      </c>
      <c r="C468" s="460"/>
      <c r="D468" s="460"/>
      <c r="E468" s="46"/>
      <c r="F468" s="46"/>
      <c r="G468" s="441"/>
      <c r="H468" s="157">
        <v>157</v>
      </c>
      <c r="I468" s="152">
        <v>22</v>
      </c>
      <c r="J468" s="153">
        <v>870</v>
      </c>
      <c r="K468" s="154">
        <v>0.97643097643097643</v>
      </c>
      <c r="L468" s="153">
        <v>14</v>
      </c>
      <c r="M468" s="154">
        <v>0.42424242424242425</v>
      </c>
      <c r="N468" s="155">
        <v>884</v>
      </c>
      <c r="O468" s="84"/>
      <c r="P468" s="84"/>
      <c r="Q468" s="157">
        <v>0</v>
      </c>
      <c r="R468" s="110">
        <f t="shared" si="309"/>
        <v>0</v>
      </c>
      <c r="S468" s="157">
        <v>0</v>
      </c>
      <c r="T468" s="115">
        <f t="shared" si="310"/>
        <v>0</v>
      </c>
      <c r="U468" s="124">
        <f t="shared" si="311"/>
        <v>0</v>
      </c>
      <c r="V468" s="157">
        <v>0</v>
      </c>
      <c r="W468" s="157">
        <f t="shared" si="312"/>
        <v>0</v>
      </c>
      <c r="X468" s="157">
        <v>0</v>
      </c>
      <c r="Y468" s="153">
        <f t="shared" si="313"/>
        <v>0</v>
      </c>
      <c r="Z468" s="144">
        <f t="shared" si="314"/>
        <v>0</v>
      </c>
      <c r="AA468" s="31"/>
      <c r="AB468" s="454">
        <v>-68</v>
      </c>
      <c r="AC468" s="454">
        <v>-49</v>
      </c>
      <c r="AD468" s="454">
        <v>-36</v>
      </c>
      <c r="AE468" s="454">
        <v>-59</v>
      </c>
      <c r="AF468" s="454">
        <v>-18</v>
      </c>
      <c r="AG468" s="454">
        <v>12</v>
      </c>
    </row>
    <row r="469" spans="2:33" s="365" customFormat="1" ht="15" customHeight="1" x14ac:dyDescent="0.3">
      <c r="B469" s="372">
        <v>44291</v>
      </c>
      <c r="C469" s="460"/>
      <c r="D469" s="460"/>
      <c r="E469" s="46"/>
      <c r="F469" s="46"/>
      <c r="G469" s="441"/>
      <c r="H469" s="157">
        <v>124</v>
      </c>
      <c r="I469" s="152">
        <v>26</v>
      </c>
      <c r="J469" s="153">
        <v>1479</v>
      </c>
      <c r="K469" s="154">
        <v>0.99932432432432428</v>
      </c>
      <c r="L469" s="153">
        <v>99</v>
      </c>
      <c r="M469" s="154">
        <v>0.96116504854368934</v>
      </c>
      <c r="N469" s="155">
        <v>1578</v>
      </c>
      <c r="O469" s="84"/>
      <c r="P469" s="84"/>
      <c r="Q469" s="153">
        <v>369</v>
      </c>
      <c r="R469" s="110">
        <f t="shared" si="309"/>
        <v>0.45744680851063829</v>
      </c>
      <c r="S469" s="153">
        <v>70</v>
      </c>
      <c r="T469" s="110">
        <f t="shared" si="310"/>
        <v>0.59263634573734991</v>
      </c>
      <c r="U469" s="105">
        <f t="shared" si="311"/>
        <v>439</v>
      </c>
      <c r="V469" s="153">
        <v>21</v>
      </c>
      <c r="W469" s="110">
        <f t="shared" si="312"/>
        <v>5.6437499999999998</v>
      </c>
      <c r="X469" s="153">
        <v>20</v>
      </c>
      <c r="Y469" s="153">
        <f t="shared" si="313"/>
        <v>1.3938411669367909</v>
      </c>
      <c r="Z469" s="144">
        <f t="shared" si="314"/>
        <v>41</v>
      </c>
      <c r="AA469" s="31"/>
      <c r="AB469" s="454">
        <v>-27</v>
      </c>
      <c r="AC469" s="454">
        <v>15</v>
      </c>
      <c r="AD469" s="454">
        <v>10</v>
      </c>
      <c r="AE469" s="454">
        <v>-43</v>
      </c>
      <c r="AF469" s="454">
        <v>-36</v>
      </c>
      <c r="AG469" s="454">
        <v>13</v>
      </c>
    </row>
    <row r="470" spans="2:33" s="365" customFormat="1" ht="15" customHeight="1" x14ac:dyDescent="0.3">
      <c r="B470" s="372">
        <v>44292</v>
      </c>
      <c r="C470" s="460"/>
      <c r="D470" s="460"/>
      <c r="E470" s="46"/>
      <c r="F470" s="46"/>
      <c r="G470" s="441"/>
      <c r="H470" s="157">
        <v>72</v>
      </c>
      <c r="I470" s="152">
        <v>28</v>
      </c>
      <c r="J470" s="153">
        <v>1480</v>
      </c>
      <c r="K470" s="154">
        <v>0.9993247805536799</v>
      </c>
      <c r="L470" s="153">
        <v>128</v>
      </c>
      <c r="M470" s="154">
        <v>1.2075471698113207</v>
      </c>
      <c r="N470" s="155">
        <v>1608</v>
      </c>
      <c r="O470" s="84"/>
      <c r="P470" s="84"/>
      <c r="Q470" s="153">
        <v>410</v>
      </c>
      <c r="R470" s="110">
        <f t="shared" si="309"/>
        <v>0.50827423167848707</v>
      </c>
      <c r="S470" s="153">
        <v>118</v>
      </c>
      <c r="T470" s="110">
        <f t="shared" si="310"/>
        <v>0.99901555424296118</v>
      </c>
      <c r="U470" s="105">
        <f t="shared" si="311"/>
        <v>528</v>
      </c>
      <c r="V470" s="153">
        <v>12</v>
      </c>
      <c r="W470" s="110">
        <f t="shared" si="312"/>
        <v>3.2250000000000001</v>
      </c>
      <c r="X470" s="153">
        <v>21</v>
      </c>
      <c r="Y470" s="153">
        <f t="shared" si="313"/>
        <v>1.4635332252836304</v>
      </c>
      <c r="Z470" s="144">
        <f t="shared" si="314"/>
        <v>33</v>
      </c>
      <c r="AA470" s="31"/>
      <c r="AB470" s="454">
        <v>-26</v>
      </c>
      <c r="AC470" s="454">
        <v>13</v>
      </c>
      <c r="AD470" s="454">
        <v>4</v>
      </c>
      <c r="AE470" s="454">
        <v>-40</v>
      </c>
      <c r="AF470" s="454">
        <v>-27</v>
      </c>
      <c r="AG470" s="454">
        <v>10</v>
      </c>
    </row>
    <row r="471" spans="2:33" s="365" customFormat="1" ht="15" customHeight="1" x14ac:dyDescent="0.3">
      <c r="B471" s="372">
        <v>44293</v>
      </c>
      <c r="C471" s="460"/>
      <c r="D471" s="460"/>
      <c r="E471" s="46"/>
      <c r="F471" s="46"/>
      <c r="G471" s="441"/>
      <c r="H471" s="157">
        <v>99</v>
      </c>
      <c r="I471" s="152">
        <v>32</v>
      </c>
      <c r="J471" s="153">
        <v>1479</v>
      </c>
      <c r="K471" s="154">
        <v>0.99864956110735992</v>
      </c>
      <c r="L471" s="153">
        <v>122</v>
      </c>
      <c r="M471" s="154">
        <v>1.0517241379310345</v>
      </c>
      <c r="N471" s="155">
        <v>1601</v>
      </c>
      <c r="O471" s="84"/>
      <c r="P471" s="84"/>
      <c r="Q471" s="153">
        <v>507</v>
      </c>
      <c r="R471" s="110">
        <f t="shared" ref="R471" si="315">Q471/Q$68</f>
        <v>0.62852447673412903</v>
      </c>
      <c r="S471" s="153">
        <v>81</v>
      </c>
      <c r="T471" s="110">
        <f t="shared" ref="T471" si="316">S471/S$68</f>
        <v>0.68576491435321918</v>
      </c>
      <c r="U471" s="105">
        <f t="shared" ref="U471" si="317">Q471+S471</f>
        <v>588</v>
      </c>
      <c r="V471" s="153">
        <v>1</v>
      </c>
      <c r="W471" s="110">
        <f t="shared" ref="W471" si="318">V471/$V$68</f>
        <v>0.26874999999999999</v>
      </c>
      <c r="X471" s="153">
        <v>22</v>
      </c>
      <c r="Y471" s="153">
        <f t="shared" ref="Y471" si="319">X471/$X$68</f>
        <v>1.5332252836304701</v>
      </c>
      <c r="Z471" s="144">
        <f t="shared" ref="Z471" si="320">V471+X471</f>
        <v>23</v>
      </c>
      <c r="AA471" s="31"/>
      <c r="AB471" s="454">
        <v>-27</v>
      </c>
      <c r="AC471" s="454">
        <v>11</v>
      </c>
      <c r="AD471" s="454">
        <v>9</v>
      </c>
      <c r="AE471" s="454">
        <v>-39</v>
      </c>
      <c r="AF471" s="454">
        <v>-27</v>
      </c>
      <c r="AG471" s="454">
        <v>10</v>
      </c>
    </row>
    <row r="472" spans="2:33" s="365" customFormat="1" ht="15" customHeight="1" x14ac:dyDescent="0.3">
      <c r="B472" s="372">
        <v>44294</v>
      </c>
      <c r="C472" s="460"/>
      <c r="D472" s="460"/>
      <c r="E472" s="46"/>
      <c r="F472" s="46"/>
      <c r="G472" s="441"/>
      <c r="H472" s="157">
        <v>104</v>
      </c>
      <c r="I472" s="152">
        <v>35</v>
      </c>
      <c r="J472" s="153">
        <v>1479</v>
      </c>
      <c r="K472" s="154">
        <v>1</v>
      </c>
      <c r="L472" s="153">
        <v>118</v>
      </c>
      <c r="M472" s="154">
        <v>1.1028037383177569</v>
      </c>
      <c r="N472" s="155">
        <v>1597</v>
      </c>
      <c r="O472" s="84"/>
      <c r="P472" s="84"/>
      <c r="Q472" s="153">
        <v>487</v>
      </c>
      <c r="R472" s="110">
        <f t="shared" ref="R472:R476" si="321">Q472/Q$68</f>
        <v>0.60373061177420284</v>
      </c>
      <c r="S472" s="153">
        <v>64</v>
      </c>
      <c r="T472" s="110">
        <f t="shared" ref="T472:T476" si="322">S472/S$68</f>
        <v>0.54183894467414839</v>
      </c>
      <c r="U472" s="105">
        <f t="shared" ref="U472:U476" si="323">Q472+S472</f>
        <v>551</v>
      </c>
      <c r="V472" s="153">
        <v>40</v>
      </c>
      <c r="W472" s="110">
        <f t="shared" ref="W472:W476" si="324">V472/$V$68</f>
        <v>10.75</v>
      </c>
      <c r="X472" s="153">
        <v>3</v>
      </c>
      <c r="Y472" s="153">
        <f t="shared" ref="Y472:Y476" si="325">X472/$X$68</f>
        <v>0.20907617504051862</v>
      </c>
      <c r="Z472" s="144">
        <f t="shared" ref="Z472:Z476" si="326">V472+X472</f>
        <v>43</v>
      </c>
      <c r="AA472" s="31"/>
      <c r="AB472" s="454">
        <v>-26</v>
      </c>
      <c r="AC472" s="454">
        <v>17</v>
      </c>
      <c r="AD472" s="454">
        <v>6</v>
      </c>
      <c r="AE472" s="454">
        <v>-40</v>
      </c>
      <c r="AF472" s="454">
        <v>-26</v>
      </c>
      <c r="AG472" s="454">
        <v>10</v>
      </c>
    </row>
    <row r="473" spans="2:33" s="442" customFormat="1" ht="15" customHeight="1" x14ac:dyDescent="0.3">
      <c r="B473" s="372">
        <v>44295</v>
      </c>
      <c r="C473" s="460"/>
      <c r="D473" s="460"/>
      <c r="E473" s="46"/>
      <c r="F473" s="46"/>
      <c r="G473" s="445"/>
      <c r="H473" s="157">
        <v>151</v>
      </c>
      <c r="I473" s="152">
        <v>20</v>
      </c>
      <c r="J473" s="153">
        <v>1485</v>
      </c>
      <c r="K473" s="154">
        <v>1</v>
      </c>
      <c r="L473" s="153">
        <v>113</v>
      </c>
      <c r="M473" s="154">
        <v>0.92622950819672134</v>
      </c>
      <c r="N473" s="155">
        <v>1598</v>
      </c>
      <c r="O473" s="84"/>
      <c r="P473" s="84"/>
      <c r="Q473" s="153">
        <v>467</v>
      </c>
      <c r="R473" s="110">
        <f t="shared" si="321"/>
        <v>0.57893674681427665</v>
      </c>
      <c r="S473" s="153">
        <v>63</v>
      </c>
      <c r="T473" s="110">
        <f t="shared" si="322"/>
        <v>0.53337271116361484</v>
      </c>
      <c r="U473" s="105">
        <f t="shared" si="323"/>
        <v>530</v>
      </c>
      <c r="V473" s="153">
        <v>0</v>
      </c>
      <c r="W473" s="110">
        <f t="shared" si="324"/>
        <v>0</v>
      </c>
      <c r="X473" s="153">
        <v>6</v>
      </c>
      <c r="Y473" s="153">
        <f t="shared" si="325"/>
        <v>0.41815235008103724</v>
      </c>
      <c r="Z473" s="144">
        <f t="shared" si="326"/>
        <v>6</v>
      </c>
      <c r="AA473" s="31"/>
      <c r="AB473" s="454">
        <v>-33</v>
      </c>
      <c r="AC473" s="454">
        <v>14</v>
      </c>
      <c r="AD473" s="454">
        <v>-8</v>
      </c>
      <c r="AE473" s="454">
        <v>-41</v>
      </c>
      <c r="AF473" s="454">
        <v>-26</v>
      </c>
      <c r="AG473" s="454">
        <v>11</v>
      </c>
    </row>
    <row r="474" spans="2:33" s="442" customFormat="1" ht="15" customHeight="1" x14ac:dyDescent="0.3">
      <c r="B474" s="372">
        <v>44296</v>
      </c>
      <c r="C474" s="460"/>
      <c r="D474" s="460"/>
      <c r="E474" s="46"/>
      <c r="F474" s="46"/>
      <c r="G474" s="445"/>
      <c r="H474" s="157">
        <v>138</v>
      </c>
      <c r="I474" s="152">
        <v>26</v>
      </c>
      <c r="J474" s="153">
        <v>910</v>
      </c>
      <c r="K474" s="154">
        <v>0.9978070175438597</v>
      </c>
      <c r="L474" s="153">
        <v>55</v>
      </c>
      <c r="M474" s="154">
        <v>1.1000000000000001</v>
      </c>
      <c r="N474" s="155">
        <v>965</v>
      </c>
      <c r="O474" s="84"/>
      <c r="P474" s="84"/>
      <c r="Q474" s="157">
        <v>0</v>
      </c>
      <c r="R474" s="110">
        <f t="shared" si="321"/>
        <v>0</v>
      </c>
      <c r="S474" s="157">
        <v>0</v>
      </c>
      <c r="T474" s="115">
        <f t="shared" si="322"/>
        <v>0</v>
      </c>
      <c r="U474" s="124">
        <f t="shared" si="323"/>
        <v>0</v>
      </c>
      <c r="V474" s="157">
        <v>0</v>
      </c>
      <c r="W474" s="157">
        <f t="shared" si="324"/>
        <v>0</v>
      </c>
      <c r="X474" s="157">
        <v>0</v>
      </c>
      <c r="Y474" s="153">
        <f t="shared" si="325"/>
        <v>0</v>
      </c>
      <c r="Z474" s="144">
        <f t="shared" si="326"/>
        <v>0</v>
      </c>
      <c r="AA474" s="31"/>
      <c r="AB474" s="454">
        <v>-50</v>
      </c>
      <c r="AC474" s="454">
        <v>-1</v>
      </c>
      <c r="AD474" s="454">
        <v>-33</v>
      </c>
      <c r="AE474" s="454">
        <v>-48</v>
      </c>
      <c r="AF474" s="454">
        <v>-17</v>
      </c>
      <c r="AG474" s="454">
        <v>11</v>
      </c>
    </row>
    <row r="475" spans="2:33" s="442" customFormat="1" ht="15" customHeight="1" x14ac:dyDescent="0.3">
      <c r="B475" s="372">
        <v>44297</v>
      </c>
      <c r="C475" s="460"/>
      <c r="D475" s="460"/>
      <c r="E475" s="46"/>
      <c r="F475" s="46"/>
      <c r="G475" s="445"/>
      <c r="H475" s="157">
        <v>160</v>
      </c>
      <c r="I475" s="152">
        <v>27</v>
      </c>
      <c r="J475" s="153">
        <v>884</v>
      </c>
      <c r="K475" s="154">
        <v>0.99214365881032551</v>
      </c>
      <c r="L475" s="153">
        <v>28</v>
      </c>
      <c r="M475" s="154">
        <v>0.84848484848484851</v>
      </c>
      <c r="N475" s="155">
        <v>912</v>
      </c>
      <c r="O475" s="84"/>
      <c r="P475" s="84"/>
      <c r="Q475" s="157">
        <v>0</v>
      </c>
      <c r="R475" s="110">
        <f t="shared" si="321"/>
        <v>0</v>
      </c>
      <c r="S475" s="157">
        <v>0</v>
      </c>
      <c r="T475" s="115">
        <f t="shared" si="322"/>
        <v>0</v>
      </c>
      <c r="U475" s="124">
        <f t="shared" si="323"/>
        <v>0</v>
      </c>
      <c r="V475" s="157">
        <v>0</v>
      </c>
      <c r="W475" s="157">
        <f t="shared" si="324"/>
        <v>0</v>
      </c>
      <c r="X475" s="157">
        <v>0</v>
      </c>
      <c r="Y475" s="153">
        <f t="shared" si="325"/>
        <v>0</v>
      </c>
      <c r="Z475" s="144">
        <f t="shared" si="326"/>
        <v>0</v>
      </c>
      <c r="AA475" s="31"/>
      <c r="AB475" s="454">
        <v>-50</v>
      </c>
      <c r="AC475" s="454">
        <v>-11</v>
      </c>
      <c r="AD475" s="454">
        <v>-7</v>
      </c>
      <c r="AE475" s="454">
        <v>-46</v>
      </c>
      <c r="AF475" s="454">
        <v>-15</v>
      </c>
      <c r="AG475" s="454">
        <v>7</v>
      </c>
    </row>
    <row r="476" spans="2:33" s="442" customFormat="1" ht="15" customHeight="1" x14ac:dyDescent="0.3">
      <c r="B476" s="372">
        <v>44298</v>
      </c>
      <c r="C476" s="460"/>
      <c r="D476" s="460"/>
      <c r="E476" s="46"/>
      <c r="F476" s="46"/>
      <c r="G476" s="445"/>
      <c r="H476" s="157">
        <v>116</v>
      </c>
      <c r="I476" s="152">
        <v>29</v>
      </c>
      <c r="J476" s="153">
        <v>1476</v>
      </c>
      <c r="K476" s="154">
        <v>0.99729729729729732</v>
      </c>
      <c r="L476" s="153">
        <v>109</v>
      </c>
      <c r="M476" s="154">
        <v>1.058252427184466</v>
      </c>
      <c r="N476" s="155">
        <v>1585</v>
      </c>
      <c r="O476" s="84"/>
      <c r="P476" s="84"/>
      <c r="Q476" s="153">
        <v>388</v>
      </c>
      <c r="R476" s="110">
        <f t="shared" si="321"/>
        <v>0.48100098022256821</v>
      </c>
      <c r="S476" s="153">
        <v>83</v>
      </c>
      <c r="T476" s="110">
        <f t="shared" si="322"/>
        <v>0.70269738137428628</v>
      </c>
      <c r="U476" s="105">
        <f t="shared" si="323"/>
        <v>471</v>
      </c>
      <c r="V476" s="153">
        <v>0</v>
      </c>
      <c r="W476" s="110">
        <f t="shared" si="324"/>
        <v>0</v>
      </c>
      <c r="X476" s="153">
        <v>25</v>
      </c>
      <c r="Y476" s="153">
        <f t="shared" si="325"/>
        <v>1.7423014586709886</v>
      </c>
      <c r="Z476" s="144">
        <f t="shared" si="326"/>
        <v>25</v>
      </c>
      <c r="AA476" s="31"/>
      <c r="AB476" s="454">
        <v>-30</v>
      </c>
      <c r="AC476" s="454">
        <v>10</v>
      </c>
      <c r="AD476" s="454">
        <v>-8</v>
      </c>
      <c r="AE476" s="454">
        <v>-43</v>
      </c>
      <c r="AF476" s="454">
        <v>-25</v>
      </c>
      <c r="AG476" s="454">
        <v>11</v>
      </c>
    </row>
    <row r="477" spans="2:33" s="442" customFormat="1" ht="15" customHeight="1" x14ac:dyDescent="0.3">
      <c r="B477" s="372">
        <v>44299</v>
      </c>
      <c r="C477" s="460"/>
      <c r="D477" s="460"/>
      <c r="E477" s="46"/>
      <c r="F477" s="46"/>
      <c r="G477" s="445"/>
      <c r="H477" s="157">
        <v>63</v>
      </c>
      <c r="I477" s="152">
        <v>29</v>
      </c>
      <c r="J477" s="153">
        <v>1481</v>
      </c>
      <c r="K477" s="154">
        <v>1</v>
      </c>
      <c r="L477" s="153">
        <v>121</v>
      </c>
      <c r="M477" s="154">
        <v>1.1415094339622642</v>
      </c>
      <c r="N477" s="155">
        <v>1602</v>
      </c>
      <c r="O477" s="84"/>
      <c r="P477" s="84"/>
      <c r="Q477" s="153">
        <v>381</v>
      </c>
      <c r="R477" s="110">
        <f t="shared" ref="R477:R478" si="327">Q477/Q$68</f>
        <v>0.47232312748659405</v>
      </c>
      <c r="S477" s="153">
        <v>119</v>
      </c>
      <c r="T477" s="110">
        <f t="shared" ref="T477:T478" si="328">S477/S$68</f>
        <v>1.0074817877534947</v>
      </c>
      <c r="U477" s="105">
        <f t="shared" ref="U477:U478" si="329">Q477+S477</f>
        <v>500</v>
      </c>
      <c r="V477" s="153">
        <v>0</v>
      </c>
      <c r="W477" s="110">
        <f t="shared" ref="W477:W478" si="330">V477/$V$68</f>
        <v>0</v>
      </c>
      <c r="X477" s="153">
        <v>23</v>
      </c>
      <c r="Y477" s="153">
        <f t="shared" ref="Y477:Y478" si="331">X477/$X$68</f>
        <v>1.6029173419773095</v>
      </c>
      <c r="Z477" s="144">
        <f t="shared" ref="Z477:Z478" si="332">V477+X477</f>
        <v>23</v>
      </c>
      <c r="AA477" s="31"/>
      <c r="AB477" s="454">
        <v>-33</v>
      </c>
      <c r="AC477" s="454">
        <v>9</v>
      </c>
      <c r="AD477" s="454">
        <v>-22</v>
      </c>
      <c r="AE477" s="454">
        <v>-44</v>
      </c>
      <c r="AF477" s="454">
        <v>-25</v>
      </c>
      <c r="AG477" s="454">
        <v>12</v>
      </c>
    </row>
    <row r="478" spans="2:33" s="442" customFormat="1" ht="15" customHeight="1" x14ac:dyDescent="0.3">
      <c r="B478" s="372">
        <v>44300</v>
      </c>
      <c r="C478" s="460"/>
      <c r="D478" s="460"/>
      <c r="E478" s="46"/>
      <c r="F478" s="46"/>
      <c r="G478" s="445"/>
      <c r="H478" s="157">
        <v>87</v>
      </c>
      <c r="I478" s="152">
        <v>19</v>
      </c>
      <c r="J478" s="153">
        <v>1479</v>
      </c>
      <c r="K478" s="154">
        <v>0.99864956110735992</v>
      </c>
      <c r="L478" s="153">
        <v>125</v>
      </c>
      <c r="M478" s="154">
        <v>1.0775862068965518</v>
      </c>
      <c r="N478" s="155">
        <v>1604</v>
      </c>
      <c r="O478" s="84"/>
      <c r="P478" s="84"/>
      <c r="Q478" s="153">
        <v>362</v>
      </c>
      <c r="R478" s="110">
        <f t="shared" si="327"/>
        <v>0.44876895577466414</v>
      </c>
      <c r="S478" s="153">
        <v>87</v>
      </c>
      <c r="T478" s="110">
        <f t="shared" si="328"/>
        <v>0.73656231541642059</v>
      </c>
      <c r="U478" s="105">
        <f t="shared" si="329"/>
        <v>449</v>
      </c>
      <c r="V478" s="153">
        <v>0</v>
      </c>
      <c r="W478" s="110">
        <f t="shared" si="330"/>
        <v>0</v>
      </c>
      <c r="X478" s="153">
        <v>16</v>
      </c>
      <c r="Y478" s="153">
        <f t="shared" si="331"/>
        <v>1.1150729335494327</v>
      </c>
      <c r="Z478" s="144">
        <f t="shared" si="332"/>
        <v>16</v>
      </c>
      <c r="AA478" s="31"/>
      <c r="AB478" s="454">
        <v>-31</v>
      </c>
      <c r="AC478" s="454">
        <v>8</v>
      </c>
      <c r="AD478" s="454">
        <v>-12</v>
      </c>
      <c r="AE478" s="454">
        <v>-41</v>
      </c>
      <c r="AF478" s="454">
        <v>-25</v>
      </c>
      <c r="AG478" s="454">
        <v>11</v>
      </c>
    </row>
    <row r="479" spans="2:33" s="442" customFormat="1" ht="15" customHeight="1" x14ac:dyDescent="0.3">
      <c r="B479" s="372">
        <v>44301</v>
      </c>
      <c r="C479" s="460"/>
      <c r="D479" s="460"/>
      <c r="E479" s="46"/>
      <c r="F479" s="46"/>
      <c r="G479" s="445"/>
      <c r="H479" s="157">
        <v>102</v>
      </c>
      <c r="I479" s="152">
        <v>27</v>
      </c>
      <c r="J479" s="153">
        <v>1481</v>
      </c>
      <c r="K479" s="154">
        <v>1.0013522650439486</v>
      </c>
      <c r="L479" s="153">
        <v>107</v>
      </c>
      <c r="M479" s="154">
        <v>1</v>
      </c>
      <c r="N479" s="155">
        <v>1588</v>
      </c>
      <c r="O479" s="84"/>
      <c r="P479" s="84"/>
      <c r="Q479" s="153">
        <v>499</v>
      </c>
      <c r="R479" s="110">
        <f t="shared" ref="R479:R484" si="333">Q479/Q$68</f>
        <v>0.6186069307501586</v>
      </c>
      <c r="S479" s="153">
        <v>107</v>
      </c>
      <c r="T479" s="110">
        <f t="shared" ref="T479:T484" si="334">S479/S$68</f>
        <v>0.90588698562709191</v>
      </c>
      <c r="U479" s="105">
        <f t="shared" ref="U479:U484" si="335">Q479+S479</f>
        <v>606</v>
      </c>
      <c r="V479" s="153">
        <v>0</v>
      </c>
      <c r="W479" s="110">
        <f t="shared" ref="W479:W484" si="336">V479/$V$68</f>
        <v>0</v>
      </c>
      <c r="X479" s="153">
        <v>24</v>
      </c>
      <c r="Y479" s="153">
        <f t="shared" ref="Y479:Y484" si="337">X479/$X$68</f>
        <v>1.672609400324149</v>
      </c>
      <c r="Z479" s="144">
        <f t="shared" ref="Z479:Z484" si="338">V479+X479</f>
        <v>24</v>
      </c>
      <c r="AA479" s="31"/>
      <c r="AB479" s="454">
        <v>-27</v>
      </c>
      <c r="AC479" s="454">
        <v>12</v>
      </c>
      <c r="AD479" s="454">
        <v>-2</v>
      </c>
      <c r="AE479" s="454">
        <v>-41</v>
      </c>
      <c r="AF479" s="454">
        <v>-25</v>
      </c>
      <c r="AG479" s="454">
        <v>11</v>
      </c>
    </row>
    <row r="480" spans="2:33" s="442" customFormat="1" ht="15" customHeight="1" x14ac:dyDescent="0.3">
      <c r="B480" s="372">
        <v>44302</v>
      </c>
      <c r="C480" s="460"/>
      <c r="D480" s="460"/>
      <c r="E480" s="46"/>
      <c r="F480" s="46"/>
      <c r="G480" s="450"/>
      <c r="H480" s="157">
        <v>149</v>
      </c>
      <c r="I480" s="152">
        <v>23</v>
      </c>
      <c r="J480" s="153">
        <v>1478</v>
      </c>
      <c r="K480" s="154">
        <v>0.99528619528619533</v>
      </c>
      <c r="L480" s="153">
        <v>118</v>
      </c>
      <c r="M480" s="154">
        <v>0.96721311475409832</v>
      </c>
      <c r="N480" s="155">
        <v>1596</v>
      </c>
      <c r="O480" s="84"/>
      <c r="P480" s="84"/>
      <c r="Q480" s="153">
        <v>406</v>
      </c>
      <c r="R480" s="110">
        <f t="shared" si="333"/>
        <v>0.50331545868650174</v>
      </c>
      <c r="S480" s="153">
        <v>79</v>
      </c>
      <c r="T480" s="110">
        <f t="shared" si="334"/>
        <v>0.66883244733215197</v>
      </c>
      <c r="U480" s="105">
        <f t="shared" si="335"/>
        <v>485</v>
      </c>
      <c r="V480" s="153">
        <v>0</v>
      </c>
      <c r="W480" s="110">
        <f t="shared" si="336"/>
        <v>0</v>
      </c>
      <c r="X480" s="153">
        <v>19</v>
      </c>
      <c r="Y480" s="153">
        <f t="shared" si="337"/>
        <v>1.3241491085899513</v>
      </c>
      <c r="Z480" s="144">
        <f t="shared" si="338"/>
        <v>19</v>
      </c>
      <c r="AA480" s="31"/>
      <c r="AB480" s="454">
        <v>-30</v>
      </c>
      <c r="AC480" s="454">
        <v>13</v>
      </c>
      <c r="AD480" s="454">
        <v>5</v>
      </c>
      <c r="AE480" s="454">
        <v>-38</v>
      </c>
      <c r="AF480" s="454">
        <v>-24</v>
      </c>
      <c r="AG480" s="454">
        <v>10</v>
      </c>
    </row>
    <row r="481" spans="2:33" s="442" customFormat="1" ht="15" customHeight="1" x14ac:dyDescent="0.3">
      <c r="B481" s="372">
        <v>44303</v>
      </c>
      <c r="C481" s="460"/>
      <c r="D481" s="460"/>
      <c r="E481" s="46"/>
      <c r="F481" s="46"/>
      <c r="G481" s="450"/>
      <c r="H481" s="157">
        <v>138</v>
      </c>
      <c r="I481" s="152">
        <v>28</v>
      </c>
      <c r="J481" s="153">
        <v>910</v>
      </c>
      <c r="K481" s="154">
        <v>0.9978070175438597</v>
      </c>
      <c r="L481" s="153">
        <v>63</v>
      </c>
      <c r="M481" s="154">
        <v>1.26</v>
      </c>
      <c r="N481" s="155">
        <v>973</v>
      </c>
      <c r="O481" s="84"/>
      <c r="P481" s="84"/>
      <c r="Q481" s="157">
        <v>0</v>
      </c>
      <c r="R481" s="110">
        <f t="shared" si="333"/>
        <v>0</v>
      </c>
      <c r="S481" s="157">
        <v>0</v>
      </c>
      <c r="T481" s="110">
        <f t="shared" si="334"/>
        <v>0</v>
      </c>
      <c r="U481" s="451">
        <f t="shared" si="335"/>
        <v>0</v>
      </c>
      <c r="V481" s="157">
        <v>0</v>
      </c>
      <c r="W481" s="124">
        <f t="shared" si="336"/>
        <v>0</v>
      </c>
      <c r="X481" s="157">
        <v>0</v>
      </c>
      <c r="Y481" s="157">
        <f t="shared" si="337"/>
        <v>0</v>
      </c>
      <c r="Z481" s="452">
        <f t="shared" si="338"/>
        <v>0</v>
      </c>
      <c r="AA481" s="453"/>
      <c r="AB481" s="454">
        <v>-44</v>
      </c>
      <c r="AC481" s="454">
        <v>2</v>
      </c>
      <c r="AD481" s="454">
        <v>11</v>
      </c>
      <c r="AE481" s="454">
        <v>-39</v>
      </c>
      <c r="AF481" s="454">
        <v>-12</v>
      </c>
      <c r="AG481" s="454">
        <v>8</v>
      </c>
    </row>
    <row r="482" spans="2:33" s="442" customFormat="1" ht="15" customHeight="1" x14ac:dyDescent="0.3">
      <c r="B482" s="372">
        <v>44304</v>
      </c>
      <c r="C482" s="460"/>
      <c r="D482" s="460"/>
      <c r="E482" s="46"/>
      <c r="F482" s="46"/>
      <c r="G482" s="450"/>
      <c r="H482" s="157">
        <v>160</v>
      </c>
      <c r="I482" s="152">
        <v>22</v>
      </c>
      <c r="J482" s="153">
        <v>884</v>
      </c>
      <c r="K482" s="154">
        <v>0.99214365881032551</v>
      </c>
      <c r="L482" s="153">
        <v>34</v>
      </c>
      <c r="M482" s="154">
        <v>1.0303030303030303</v>
      </c>
      <c r="N482" s="155">
        <v>918</v>
      </c>
      <c r="O482" s="84"/>
      <c r="P482" s="84"/>
      <c r="Q482" s="157">
        <v>0</v>
      </c>
      <c r="R482" s="110">
        <f t="shared" si="333"/>
        <v>0</v>
      </c>
      <c r="S482" s="157">
        <v>0</v>
      </c>
      <c r="T482" s="110">
        <f t="shared" si="334"/>
        <v>0</v>
      </c>
      <c r="U482" s="451">
        <f t="shared" si="335"/>
        <v>0</v>
      </c>
      <c r="V482" s="157">
        <v>0</v>
      </c>
      <c r="W482" s="124">
        <f t="shared" si="336"/>
        <v>0</v>
      </c>
      <c r="X482" s="157">
        <v>0</v>
      </c>
      <c r="Y482" s="157">
        <f t="shared" si="337"/>
        <v>0</v>
      </c>
      <c r="Z482" s="452">
        <f t="shared" si="338"/>
        <v>0</v>
      </c>
      <c r="AA482" s="453"/>
      <c r="AB482" s="454">
        <v>-46</v>
      </c>
      <c r="AC482" s="454">
        <v>-7</v>
      </c>
      <c r="AD482" s="454">
        <v>9</v>
      </c>
      <c r="AE482" s="454">
        <v>-41</v>
      </c>
      <c r="AF482" s="454">
        <v>-10</v>
      </c>
      <c r="AG482" s="454">
        <v>6</v>
      </c>
    </row>
    <row r="483" spans="2:33" s="442" customFormat="1" ht="15" customHeight="1" x14ac:dyDescent="0.3">
      <c r="B483" s="372">
        <v>44305</v>
      </c>
      <c r="C483" s="460"/>
      <c r="D483" s="460"/>
      <c r="E483" s="46"/>
      <c r="F483" s="46"/>
      <c r="G483" s="450"/>
      <c r="H483" s="157">
        <v>125</v>
      </c>
      <c r="I483" s="152">
        <v>24</v>
      </c>
      <c r="J483" s="153">
        <v>1477</v>
      </c>
      <c r="K483" s="154">
        <v>0.99797297297297294</v>
      </c>
      <c r="L483" s="153">
        <v>103</v>
      </c>
      <c r="M483" s="154">
        <v>1</v>
      </c>
      <c r="N483" s="155">
        <v>1580</v>
      </c>
      <c r="O483" s="84"/>
      <c r="P483" s="84"/>
      <c r="Q483" s="153">
        <v>531</v>
      </c>
      <c r="R483" s="110">
        <f t="shared" si="333"/>
        <v>0.65827711468604055</v>
      </c>
      <c r="S483" s="153">
        <v>167</v>
      </c>
      <c r="T483" s="110">
        <f t="shared" si="334"/>
        <v>1.413860996259106</v>
      </c>
      <c r="U483" s="105">
        <f t="shared" si="335"/>
        <v>698</v>
      </c>
      <c r="V483" s="153">
        <v>1</v>
      </c>
      <c r="W483" s="110">
        <f t="shared" si="336"/>
        <v>0.26874999999999999</v>
      </c>
      <c r="X483" s="153">
        <v>16</v>
      </c>
      <c r="Y483" s="153">
        <f t="shared" si="337"/>
        <v>1.1150729335494327</v>
      </c>
      <c r="Z483" s="144">
        <f t="shared" si="338"/>
        <v>17</v>
      </c>
      <c r="AA483" s="31"/>
      <c r="AB483" s="454">
        <v>-16</v>
      </c>
      <c r="AC483" s="454">
        <v>15</v>
      </c>
      <c r="AD483" s="454">
        <v>-1</v>
      </c>
      <c r="AE483" s="454">
        <v>-33</v>
      </c>
      <c r="AF483" s="454">
        <v>-21</v>
      </c>
      <c r="AG483" s="454">
        <v>7</v>
      </c>
    </row>
    <row r="484" spans="2:33" s="442" customFormat="1" ht="15" customHeight="1" x14ac:dyDescent="0.3">
      <c r="B484" s="372">
        <v>44306</v>
      </c>
      <c r="C484" s="460"/>
      <c r="D484" s="460"/>
      <c r="E484" s="46"/>
      <c r="F484" s="46"/>
      <c r="G484" s="450"/>
      <c r="H484" s="157">
        <v>67</v>
      </c>
      <c r="I484" s="152">
        <v>29</v>
      </c>
      <c r="J484" s="153">
        <v>1479</v>
      </c>
      <c r="K484" s="154">
        <v>0.99864956110735992</v>
      </c>
      <c r="L484" s="153">
        <v>110</v>
      </c>
      <c r="M484" s="154">
        <v>1.0377358490566038</v>
      </c>
      <c r="N484" s="155">
        <v>1589</v>
      </c>
      <c r="O484" s="84"/>
      <c r="P484" s="84"/>
      <c r="Q484" s="153">
        <v>866</v>
      </c>
      <c r="R484" s="110">
        <f t="shared" si="333"/>
        <v>1.0735743527648043</v>
      </c>
      <c r="S484" s="153">
        <v>133</v>
      </c>
      <c r="T484" s="110">
        <f t="shared" si="334"/>
        <v>1.1260090569009646</v>
      </c>
      <c r="U484" s="105">
        <f t="shared" si="335"/>
        <v>999</v>
      </c>
      <c r="V484" s="153">
        <v>0</v>
      </c>
      <c r="W484" s="110">
        <f t="shared" si="336"/>
        <v>0</v>
      </c>
      <c r="X484" s="153">
        <v>17</v>
      </c>
      <c r="Y484" s="153">
        <f t="shared" si="337"/>
        <v>1.1847649918962722</v>
      </c>
      <c r="Z484" s="144">
        <f t="shared" si="338"/>
        <v>17</v>
      </c>
      <c r="AA484" s="31"/>
      <c r="AB484" s="454">
        <v>-17</v>
      </c>
      <c r="AC484" s="454">
        <v>15</v>
      </c>
      <c r="AD484" s="454">
        <v>-10</v>
      </c>
      <c r="AE484" s="454">
        <v>-32</v>
      </c>
      <c r="AF484" s="454">
        <v>-21</v>
      </c>
      <c r="AG484" s="454">
        <v>8</v>
      </c>
    </row>
    <row r="485" spans="2:33" s="442" customFormat="1" ht="15" customHeight="1" x14ac:dyDescent="0.3">
      <c r="B485" s="372">
        <v>44307</v>
      </c>
      <c r="C485" s="460"/>
      <c r="D485" s="460"/>
      <c r="E485" s="46"/>
      <c r="F485" s="46"/>
      <c r="G485" s="450"/>
      <c r="H485" s="157">
        <v>83</v>
      </c>
      <c r="I485" s="152">
        <v>26</v>
      </c>
      <c r="J485" s="153">
        <v>1479</v>
      </c>
      <c r="K485" s="154">
        <v>0.99864956110735992</v>
      </c>
      <c r="L485" s="153">
        <v>129</v>
      </c>
      <c r="M485" s="154">
        <v>1.1120689655172413</v>
      </c>
      <c r="N485" s="155">
        <v>1608</v>
      </c>
      <c r="O485" s="84"/>
      <c r="P485" s="84"/>
      <c r="Q485" s="153">
        <v>516</v>
      </c>
      <c r="R485" s="110">
        <f t="shared" ref="R485" si="339">Q485/Q$68</f>
        <v>0.63968171596609591</v>
      </c>
      <c r="S485" s="153">
        <v>95</v>
      </c>
      <c r="T485" s="110">
        <f t="shared" ref="T485" si="340">S485/S$68</f>
        <v>0.8042921835006891</v>
      </c>
      <c r="U485" s="105">
        <f t="shared" ref="U485" si="341">Q485+S485</f>
        <v>611</v>
      </c>
      <c r="V485" s="153">
        <v>0</v>
      </c>
      <c r="W485" s="110">
        <f t="shared" ref="W485" si="342">V485/$V$68</f>
        <v>0</v>
      </c>
      <c r="X485" s="153">
        <v>16</v>
      </c>
      <c r="Y485" s="153">
        <f t="shared" ref="Y485" si="343">X485/$X$68</f>
        <v>1.1150729335494327</v>
      </c>
      <c r="Z485" s="144">
        <f t="shared" ref="Z485" si="344">V485+X485</f>
        <v>16</v>
      </c>
      <c r="AA485" s="31"/>
      <c r="AB485" s="454">
        <v>-21</v>
      </c>
      <c r="AC485" s="454">
        <v>10</v>
      </c>
      <c r="AD485" s="454">
        <v>-24</v>
      </c>
      <c r="AE485" s="454">
        <v>-34</v>
      </c>
      <c r="AF485" s="454">
        <v>-21</v>
      </c>
      <c r="AG485" s="454">
        <v>8</v>
      </c>
    </row>
    <row r="486" spans="2:33" s="442" customFormat="1" ht="15" customHeight="1" x14ac:dyDescent="0.3">
      <c r="B486" s="372">
        <v>44308</v>
      </c>
      <c r="C486" s="460"/>
      <c r="D486" s="460"/>
      <c r="E486" s="46"/>
      <c r="F486" s="46"/>
      <c r="G486" s="457"/>
      <c r="H486" s="157">
        <v>109</v>
      </c>
      <c r="I486" s="152">
        <v>29</v>
      </c>
      <c r="J486" s="153">
        <v>1481</v>
      </c>
      <c r="K486" s="154">
        <v>1.0013522650439486</v>
      </c>
      <c r="L486" s="153">
        <v>117</v>
      </c>
      <c r="M486" s="154">
        <v>1.0934579439252337</v>
      </c>
      <c r="N486" s="155">
        <v>1598</v>
      </c>
      <c r="O486" s="84"/>
      <c r="P486" s="84"/>
      <c r="Q486" s="153">
        <v>534</v>
      </c>
      <c r="R486" s="110">
        <f t="shared" ref="R486:R491" si="345">Q486/Q$68</f>
        <v>0.66199619443002944</v>
      </c>
      <c r="S486" s="153">
        <v>104</v>
      </c>
      <c r="T486" s="110">
        <f t="shared" ref="T486:T491" si="346">S486/S$68</f>
        <v>0.88048828509549126</v>
      </c>
      <c r="U486" s="105">
        <f t="shared" ref="U486:U491" si="347">Q486+S486</f>
        <v>638</v>
      </c>
      <c r="V486" s="153">
        <v>0</v>
      </c>
      <c r="W486" s="110">
        <f t="shared" ref="W486:W491" si="348">V486/$V$68</f>
        <v>0</v>
      </c>
      <c r="X486" s="153">
        <v>19</v>
      </c>
      <c r="Y486" s="153">
        <f t="shared" ref="Y486:Y491" si="349">X486/$X$68</f>
        <v>1.3241491085899513</v>
      </c>
      <c r="Z486" s="144">
        <f t="shared" ref="Z486:Z491" si="350">V486+X486</f>
        <v>19</v>
      </c>
      <c r="AA486" s="31"/>
      <c r="AB486" s="454">
        <v>-15</v>
      </c>
      <c r="AC486" s="454">
        <v>15</v>
      </c>
      <c r="AD486" s="454">
        <v>2</v>
      </c>
      <c r="AE486" s="454">
        <v>-32</v>
      </c>
      <c r="AF486" s="454">
        <v>-20</v>
      </c>
      <c r="AG486" s="454">
        <v>7</v>
      </c>
    </row>
    <row r="487" spans="2:33" s="442" customFormat="1" ht="15" customHeight="1" x14ac:dyDescent="0.3">
      <c r="B487" s="372">
        <v>44309</v>
      </c>
      <c r="C487" s="460"/>
      <c r="D487" s="460"/>
      <c r="E487" s="46"/>
      <c r="F487" s="46"/>
      <c r="G487" s="457"/>
      <c r="H487" s="157">
        <v>143</v>
      </c>
      <c r="I487" s="152">
        <v>24</v>
      </c>
      <c r="J487" s="153">
        <v>1483</v>
      </c>
      <c r="K487" s="154">
        <v>0.99865319865319868</v>
      </c>
      <c r="L487" s="153">
        <v>119</v>
      </c>
      <c r="M487" s="154">
        <v>0.97540983606557374</v>
      </c>
      <c r="N487" s="155">
        <v>1602</v>
      </c>
      <c r="O487" s="84"/>
      <c r="P487" s="84"/>
      <c r="Q487" s="153">
        <v>605</v>
      </c>
      <c r="R487" s="110">
        <f t="shared" si="345"/>
        <v>0.75001441503776745</v>
      </c>
      <c r="S487" s="153">
        <v>79</v>
      </c>
      <c r="T487" s="110">
        <f t="shared" si="346"/>
        <v>0.66883244733215197</v>
      </c>
      <c r="U487" s="105">
        <f t="shared" si="347"/>
        <v>684</v>
      </c>
      <c r="V487" s="153">
        <v>0</v>
      </c>
      <c r="W487" s="110">
        <f t="shared" si="348"/>
        <v>0</v>
      </c>
      <c r="X487" s="153">
        <v>17</v>
      </c>
      <c r="Y487" s="153">
        <f t="shared" si="349"/>
        <v>1.1847649918962722</v>
      </c>
      <c r="Z487" s="144">
        <f t="shared" si="350"/>
        <v>17</v>
      </c>
      <c r="AA487" s="31"/>
      <c r="AB487" s="454">
        <v>-23</v>
      </c>
      <c r="AC487" s="454">
        <v>13</v>
      </c>
      <c r="AD487" s="454">
        <v>-24</v>
      </c>
      <c r="AE487" s="454">
        <v>-34</v>
      </c>
      <c r="AF487" s="454">
        <v>-21</v>
      </c>
      <c r="AG487" s="454">
        <v>9</v>
      </c>
    </row>
    <row r="488" spans="2:33" s="442" customFormat="1" ht="15" customHeight="1" x14ac:dyDescent="0.3">
      <c r="B488" s="372">
        <v>44310</v>
      </c>
      <c r="C488" s="460"/>
      <c r="D488" s="460"/>
      <c r="E488" s="46"/>
      <c r="F488" s="46"/>
      <c r="G488" s="457"/>
      <c r="H488" s="157">
        <v>134</v>
      </c>
      <c r="I488" s="152">
        <v>23</v>
      </c>
      <c r="J488" s="153">
        <v>912</v>
      </c>
      <c r="K488" s="154">
        <v>1</v>
      </c>
      <c r="L488" s="153">
        <v>70</v>
      </c>
      <c r="M488" s="154">
        <v>1.4</v>
      </c>
      <c r="N488" s="155">
        <v>982</v>
      </c>
      <c r="O488" s="84"/>
      <c r="P488" s="84"/>
      <c r="Q488" s="157">
        <v>0</v>
      </c>
      <c r="R488" s="115">
        <f t="shared" si="345"/>
        <v>0</v>
      </c>
      <c r="S488" s="157">
        <v>0</v>
      </c>
      <c r="T488" s="115">
        <f t="shared" si="346"/>
        <v>0</v>
      </c>
      <c r="U488" s="124">
        <f t="shared" si="347"/>
        <v>0</v>
      </c>
      <c r="V488" s="157">
        <v>0</v>
      </c>
      <c r="W488" s="115">
        <f t="shared" si="348"/>
        <v>0</v>
      </c>
      <c r="X488" s="157">
        <v>0</v>
      </c>
      <c r="Y488" s="153">
        <f t="shared" si="349"/>
        <v>0</v>
      </c>
      <c r="Z488" s="144">
        <f t="shared" si="350"/>
        <v>0</v>
      </c>
      <c r="AA488" s="31"/>
      <c r="AB488" s="454">
        <v>-43</v>
      </c>
      <c r="AC488" s="454">
        <v>3</v>
      </c>
      <c r="AD488" s="454">
        <v>-24</v>
      </c>
      <c r="AE488" s="454">
        <v>-41</v>
      </c>
      <c r="AF488" s="454">
        <v>-12</v>
      </c>
      <c r="AG488" s="454">
        <v>10</v>
      </c>
    </row>
    <row r="489" spans="2:33" s="442" customFormat="1" ht="15" customHeight="1" x14ac:dyDescent="0.3">
      <c r="B489" s="372">
        <v>44311</v>
      </c>
      <c r="C489" s="460"/>
      <c r="D489" s="460"/>
      <c r="E489" s="46"/>
      <c r="F489" s="46"/>
      <c r="G489" s="457"/>
      <c r="H489" s="157">
        <v>156</v>
      </c>
      <c r="I489" s="152">
        <v>24</v>
      </c>
      <c r="J489" s="153">
        <v>887</v>
      </c>
      <c r="K489" s="154">
        <v>0.99551066217732886</v>
      </c>
      <c r="L489" s="153">
        <v>34</v>
      </c>
      <c r="M489" s="154">
        <v>1.0303030303030303</v>
      </c>
      <c r="N489" s="155">
        <v>921</v>
      </c>
      <c r="O489" s="84"/>
      <c r="P489" s="84"/>
      <c r="Q489" s="157">
        <v>0</v>
      </c>
      <c r="R489" s="115">
        <f t="shared" si="345"/>
        <v>0</v>
      </c>
      <c r="S489" s="157">
        <v>0</v>
      </c>
      <c r="T489" s="115">
        <f t="shared" si="346"/>
        <v>0</v>
      </c>
      <c r="U489" s="124">
        <f t="shared" si="347"/>
        <v>0</v>
      </c>
      <c r="V489" s="157">
        <v>0</v>
      </c>
      <c r="W489" s="115">
        <f t="shared" si="348"/>
        <v>0</v>
      </c>
      <c r="X489" s="157">
        <v>0</v>
      </c>
      <c r="Y489" s="153">
        <f t="shared" si="349"/>
        <v>0</v>
      </c>
      <c r="Z489" s="144">
        <f t="shared" si="350"/>
        <v>0</v>
      </c>
      <c r="AA489" s="31"/>
      <c r="AB489" s="454">
        <v>-47</v>
      </c>
      <c r="AC489" s="454">
        <v>-10</v>
      </c>
      <c r="AD489" s="454">
        <v>-28</v>
      </c>
      <c r="AE489" s="454">
        <v>-43</v>
      </c>
      <c r="AF489" s="454">
        <v>-12</v>
      </c>
      <c r="AG489" s="454">
        <v>9</v>
      </c>
    </row>
    <row r="490" spans="2:33" s="442" customFormat="1" ht="15" customHeight="1" x14ac:dyDescent="0.3">
      <c r="B490" s="372">
        <v>44312</v>
      </c>
      <c r="C490" s="460"/>
      <c r="D490" s="460"/>
      <c r="E490" s="46"/>
      <c r="F490" s="46"/>
      <c r="G490" s="457"/>
      <c r="H490" s="157">
        <v>120</v>
      </c>
      <c r="I490" s="152">
        <v>16</v>
      </c>
      <c r="J490" s="153">
        <v>1471</v>
      </c>
      <c r="K490" s="154">
        <v>0.99391891891891893</v>
      </c>
      <c r="L490" s="153">
        <v>129</v>
      </c>
      <c r="M490" s="154">
        <v>1.2524271844660195</v>
      </c>
      <c r="N490" s="155">
        <v>1600</v>
      </c>
      <c r="O490" s="84"/>
      <c r="P490" s="84"/>
      <c r="Q490" s="153">
        <v>787</v>
      </c>
      <c r="R490" s="110">
        <f t="shared" si="345"/>
        <v>0.97563858617309585</v>
      </c>
      <c r="S490" s="153">
        <v>140</v>
      </c>
      <c r="T490" s="110">
        <f t="shared" si="346"/>
        <v>1.1852726914746998</v>
      </c>
      <c r="U490" s="105">
        <f t="shared" si="347"/>
        <v>927</v>
      </c>
      <c r="V490" s="153">
        <v>2</v>
      </c>
      <c r="W490" s="110">
        <f t="shared" si="348"/>
        <v>0.53749999999999998</v>
      </c>
      <c r="X490" s="153">
        <v>6</v>
      </c>
      <c r="Y490" s="153">
        <f t="shared" si="349"/>
        <v>0.41815235008103724</v>
      </c>
      <c r="Z490" s="144">
        <f t="shared" si="350"/>
        <v>8</v>
      </c>
      <c r="AA490" s="31"/>
      <c r="AB490" s="454">
        <v>-18</v>
      </c>
      <c r="AC490" s="454">
        <v>12</v>
      </c>
      <c r="AD490" s="454">
        <v>-11</v>
      </c>
      <c r="AE490" s="454">
        <v>-35</v>
      </c>
      <c r="AF490" s="454">
        <v>-19</v>
      </c>
      <c r="AG490" s="454">
        <v>8</v>
      </c>
    </row>
    <row r="491" spans="2:33" s="442" customFormat="1" ht="15" customHeight="1" x14ac:dyDescent="0.3">
      <c r="B491" s="372">
        <v>44313</v>
      </c>
      <c r="C491" s="460"/>
      <c r="D491" s="460"/>
      <c r="E491" s="46"/>
      <c r="F491" s="46"/>
      <c r="G491" s="457"/>
      <c r="H491" s="157">
        <v>66</v>
      </c>
      <c r="I491" s="152">
        <v>26</v>
      </c>
      <c r="J491" s="153">
        <v>1479</v>
      </c>
      <c r="K491" s="154">
        <v>0.99864956110735992</v>
      </c>
      <c r="L491" s="153">
        <v>128</v>
      </c>
      <c r="M491" s="154">
        <v>1.2075471698113207</v>
      </c>
      <c r="N491" s="155">
        <v>1607</v>
      </c>
      <c r="O491" s="84"/>
      <c r="P491" s="84"/>
      <c r="Q491" s="153">
        <v>881</v>
      </c>
      <c r="R491" s="110">
        <f t="shared" si="345"/>
        <v>1.092169751484749</v>
      </c>
      <c r="S491" s="153">
        <v>167</v>
      </c>
      <c r="T491" s="110">
        <f t="shared" si="346"/>
        <v>1.413860996259106</v>
      </c>
      <c r="U491" s="105">
        <f t="shared" si="347"/>
        <v>1048</v>
      </c>
      <c r="V491" s="153">
        <v>0</v>
      </c>
      <c r="W491" s="110">
        <f t="shared" si="348"/>
        <v>0</v>
      </c>
      <c r="X491" s="153">
        <v>30</v>
      </c>
      <c r="Y491" s="153">
        <f t="shared" si="349"/>
        <v>2.0907617504051861</v>
      </c>
      <c r="Z491" s="144">
        <f t="shared" si="350"/>
        <v>30</v>
      </c>
      <c r="AA491" s="31"/>
      <c r="AB491" s="454">
        <v>-16</v>
      </c>
      <c r="AC491" s="454">
        <v>14</v>
      </c>
      <c r="AD491" s="454">
        <v>-4</v>
      </c>
      <c r="AE491" s="454">
        <v>-32</v>
      </c>
      <c r="AF491" s="454">
        <v>-19</v>
      </c>
      <c r="AG491" s="454">
        <v>7</v>
      </c>
    </row>
    <row r="492" spans="2:33" s="442" customFormat="1" ht="15" customHeight="1" x14ac:dyDescent="0.3">
      <c r="B492" s="372">
        <v>44314</v>
      </c>
      <c r="C492" s="460"/>
      <c r="D492" s="460"/>
      <c r="E492" s="46"/>
      <c r="F492" s="46"/>
      <c r="G492" s="450"/>
      <c r="H492" s="157">
        <v>85</v>
      </c>
      <c r="I492" s="152">
        <v>23</v>
      </c>
      <c r="J492" s="153">
        <v>1477</v>
      </c>
      <c r="K492" s="154">
        <v>0.99729912221471984</v>
      </c>
      <c r="L492" s="153">
        <v>117</v>
      </c>
      <c r="M492" s="154">
        <v>1.0086206896551724</v>
      </c>
      <c r="N492" s="155">
        <v>1594</v>
      </c>
      <c r="O492" s="84"/>
      <c r="P492" s="84"/>
      <c r="Q492" s="153">
        <v>1242</v>
      </c>
      <c r="R492" s="110">
        <f t="shared" ref="R492" si="351">Q492/Q$68</f>
        <v>1.5396990140114168</v>
      </c>
      <c r="S492" s="153">
        <v>253</v>
      </c>
      <c r="T492" s="110">
        <f t="shared" ref="T492" si="352">S492/S$68</f>
        <v>2.1419570781649933</v>
      </c>
      <c r="U492" s="105">
        <f t="shared" ref="U492" si="353">Q492+S492</f>
        <v>1495</v>
      </c>
      <c r="V492" s="153">
        <v>4</v>
      </c>
      <c r="W492" s="110">
        <f t="shared" ref="W492" si="354">V492/$V$68</f>
        <v>1.075</v>
      </c>
      <c r="X492" s="153">
        <v>12</v>
      </c>
      <c r="Y492" s="153">
        <f t="shared" ref="Y492" si="355">X492/$X$68</f>
        <v>0.83630470016207448</v>
      </c>
      <c r="Z492" s="144">
        <f t="shared" ref="Z492" si="356">V492+X492</f>
        <v>16</v>
      </c>
      <c r="AA492" s="31"/>
      <c r="AB492" s="454">
        <v>-15</v>
      </c>
      <c r="AC492" s="454">
        <v>14</v>
      </c>
      <c r="AD492" s="454">
        <v>-11</v>
      </c>
      <c r="AE492" s="454">
        <v>-33</v>
      </c>
      <c r="AF492" s="454">
        <v>-19</v>
      </c>
      <c r="AG492" s="454">
        <v>7</v>
      </c>
    </row>
    <row r="493" spans="2:33" s="442" customFormat="1" ht="15" customHeight="1" x14ac:dyDescent="0.3">
      <c r="B493" s="372">
        <v>44315</v>
      </c>
      <c r="C493" s="460"/>
      <c r="D493" s="460"/>
      <c r="E493" s="46"/>
      <c r="F493" s="46"/>
      <c r="G493" s="450"/>
      <c r="H493" s="157">
        <v>110</v>
      </c>
      <c r="I493" s="152">
        <v>24</v>
      </c>
      <c r="J493" s="153">
        <v>1476</v>
      </c>
      <c r="K493" s="154">
        <v>0.99797160243407712</v>
      </c>
      <c r="L493" s="153">
        <v>110</v>
      </c>
      <c r="M493" s="154">
        <v>1.02803738317757</v>
      </c>
      <c r="N493" s="155">
        <v>1586</v>
      </c>
      <c r="O493" s="84"/>
      <c r="P493" s="84"/>
      <c r="Q493" s="153">
        <v>2024</v>
      </c>
      <c r="R493" s="110">
        <f t="shared" ref="R493:R497" si="357">Q493/Q$68</f>
        <v>2.5091391339445313</v>
      </c>
      <c r="S493" s="153">
        <v>385</v>
      </c>
      <c r="T493" s="110">
        <f t="shared" ref="T493:T497" si="358">S493/S$68</f>
        <v>3.2594999015554245</v>
      </c>
      <c r="U493" s="105">
        <f t="shared" ref="U493:U497" si="359">Q493+S493</f>
        <v>2409</v>
      </c>
      <c r="V493" s="153">
        <v>0</v>
      </c>
      <c r="W493" s="110">
        <f t="shared" ref="W493:W497" si="360">V493/$V$68</f>
        <v>0</v>
      </c>
      <c r="X493" s="153">
        <v>17</v>
      </c>
      <c r="Y493" s="153">
        <f t="shared" ref="Y493:Y497" si="361">X493/$X$68</f>
        <v>1.1847649918962722</v>
      </c>
      <c r="Z493" s="144">
        <f t="shared" ref="Z493:Z497" si="362">V493+X493</f>
        <v>17</v>
      </c>
      <c r="AA493" s="31"/>
      <c r="AB493" s="454">
        <v>-11</v>
      </c>
      <c r="AC493" s="454">
        <v>19</v>
      </c>
      <c r="AD493" s="454">
        <v>2</v>
      </c>
      <c r="AE493" s="454">
        <v>-31</v>
      </c>
      <c r="AF493" s="454">
        <v>-19</v>
      </c>
      <c r="AG493" s="454">
        <v>7</v>
      </c>
    </row>
    <row r="494" spans="2:33" s="442" customFormat="1" ht="15" customHeight="1" x14ac:dyDescent="0.3">
      <c r="B494" s="372">
        <v>44316</v>
      </c>
      <c r="C494" s="378">
        <v>35468</v>
      </c>
      <c r="D494" s="460"/>
      <c r="E494" s="462">
        <v>20110</v>
      </c>
      <c r="F494" s="462">
        <v>107295</v>
      </c>
      <c r="G494" s="458"/>
      <c r="H494" s="157">
        <v>151</v>
      </c>
      <c r="I494" s="152">
        <v>29</v>
      </c>
      <c r="J494" s="153">
        <v>1483</v>
      </c>
      <c r="K494" s="154">
        <v>0.99865319865319868</v>
      </c>
      <c r="L494" s="153">
        <v>108</v>
      </c>
      <c r="M494" s="154">
        <v>0.88524590163934425</v>
      </c>
      <c r="N494" s="155">
        <v>1591</v>
      </c>
      <c r="O494" s="84"/>
      <c r="P494" s="84"/>
      <c r="Q494" s="153">
        <v>2039</v>
      </c>
      <c r="R494" s="110">
        <f t="shared" si="357"/>
        <v>2.5277345326644758</v>
      </c>
      <c r="S494" s="153">
        <v>412</v>
      </c>
      <c r="T494" s="110">
        <f t="shared" si="358"/>
        <v>3.4880882063398304</v>
      </c>
      <c r="U494" s="105">
        <f t="shared" si="359"/>
        <v>2451</v>
      </c>
      <c r="V494" s="153">
        <v>0</v>
      </c>
      <c r="W494" s="110">
        <f t="shared" si="360"/>
        <v>0</v>
      </c>
      <c r="X494" s="153">
        <v>7</v>
      </c>
      <c r="Y494" s="153">
        <f t="shared" si="361"/>
        <v>0.4878444084278768</v>
      </c>
      <c r="Z494" s="144">
        <f t="shared" si="362"/>
        <v>7</v>
      </c>
      <c r="AA494" s="31"/>
      <c r="AB494" s="454">
        <v>-14</v>
      </c>
      <c r="AC494" s="454">
        <v>24</v>
      </c>
      <c r="AD494" s="454">
        <v>0</v>
      </c>
      <c r="AE494" s="454">
        <v>-28</v>
      </c>
      <c r="AF494" s="454">
        <v>-18</v>
      </c>
      <c r="AG494" s="454">
        <v>6</v>
      </c>
    </row>
    <row r="495" spans="2:33" s="442" customFormat="1" ht="15" customHeight="1" x14ac:dyDescent="0.3">
      <c r="B495" s="372">
        <v>44317</v>
      </c>
      <c r="C495" s="460"/>
      <c r="D495" s="460"/>
      <c r="E495" s="46"/>
      <c r="F495" s="46"/>
      <c r="G495" s="458"/>
      <c r="H495" s="157">
        <v>157</v>
      </c>
      <c r="I495" s="152">
        <v>24</v>
      </c>
      <c r="J495" s="153">
        <v>896</v>
      </c>
      <c r="K495" s="154">
        <v>0.98245614035087714</v>
      </c>
      <c r="L495" s="153">
        <v>29</v>
      </c>
      <c r="M495" s="154">
        <v>0.57999999999999996</v>
      </c>
      <c r="N495" s="155">
        <v>925</v>
      </c>
      <c r="O495" s="84"/>
      <c r="P495" s="84"/>
      <c r="Q495" s="157">
        <v>0</v>
      </c>
      <c r="R495" s="115">
        <f t="shared" si="357"/>
        <v>0</v>
      </c>
      <c r="S495" s="157">
        <v>0</v>
      </c>
      <c r="T495" s="115">
        <f t="shared" si="358"/>
        <v>0</v>
      </c>
      <c r="U495" s="124">
        <f t="shared" si="359"/>
        <v>0</v>
      </c>
      <c r="V495" s="157">
        <v>0</v>
      </c>
      <c r="W495" s="115">
        <f t="shared" si="360"/>
        <v>0</v>
      </c>
      <c r="X495" s="157">
        <v>0</v>
      </c>
      <c r="Y495" s="153">
        <f t="shared" si="361"/>
        <v>0</v>
      </c>
      <c r="Z495" s="144">
        <f t="shared" si="362"/>
        <v>0</v>
      </c>
      <c r="AA495" s="31"/>
      <c r="AB495" s="454">
        <v>-23</v>
      </c>
      <c r="AC495" s="454">
        <v>8</v>
      </c>
      <c r="AD495" s="454">
        <v>6</v>
      </c>
      <c r="AE495" s="454">
        <v>-31</v>
      </c>
      <c r="AF495" s="454">
        <v>-20</v>
      </c>
      <c r="AG495" s="454">
        <v>6</v>
      </c>
    </row>
    <row r="496" spans="2:33" s="442" customFormat="1" ht="15" customHeight="1" x14ac:dyDescent="0.3">
      <c r="B496" s="372">
        <v>44318</v>
      </c>
      <c r="C496" s="460"/>
      <c r="D496" s="460"/>
      <c r="E496" s="46"/>
      <c r="F496" s="46"/>
      <c r="G496" s="458"/>
      <c r="H496" s="157">
        <v>173</v>
      </c>
      <c r="I496" s="152">
        <v>22</v>
      </c>
      <c r="J496" s="153">
        <v>894</v>
      </c>
      <c r="K496" s="154">
        <v>1.0033670033670035</v>
      </c>
      <c r="L496" s="153">
        <v>32</v>
      </c>
      <c r="M496" s="154">
        <v>0.96969696969696972</v>
      </c>
      <c r="N496" s="155">
        <v>926</v>
      </c>
      <c r="O496" s="84"/>
      <c r="P496" s="84"/>
      <c r="Q496" s="157">
        <v>0</v>
      </c>
      <c r="R496" s="115">
        <f t="shared" si="357"/>
        <v>0</v>
      </c>
      <c r="S496" s="157">
        <v>0</v>
      </c>
      <c r="T496" s="115">
        <f t="shared" si="358"/>
        <v>0</v>
      </c>
      <c r="U496" s="124">
        <f t="shared" si="359"/>
        <v>0</v>
      </c>
      <c r="V496" s="157">
        <v>0</v>
      </c>
      <c r="W496" s="115">
        <f t="shared" si="360"/>
        <v>0</v>
      </c>
      <c r="X496" s="157">
        <v>0</v>
      </c>
      <c r="Y496" s="153">
        <f t="shared" si="361"/>
        <v>0</v>
      </c>
      <c r="Z496" s="144">
        <f t="shared" si="362"/>
        <v>0</v>
      </c>
      <c r="AA496" s="31"/>
      <c r="AB496" s="454">
        <v>-16</v>
      </c>
      <c r="AC496" s="454">
        <v>6</v>
      </c>
      <c r="AD496" s="454">
        <v>6</v>
      </c>
      <c r="AE496" s="454">
        <v>-28</v>
      </c>
      <c r="AF496" s="454">
        <v>0</v>
      </c>
      <c r="AG496" s="454">
        <v>1</v>
      </c>
    </row>
    <row r="497" spans="2:33" s="442" customFormat="1" ht="15" customHeight="1" x14ac:dyDescent="0.3">
      <c r="B497" s="372">
        <v>44319</v>
      </c>
      <c r="C497" s="460"/>
      <c r="D497" s="460"/>
      <c r="E497" s="46"/>
      <c r="F497" s="46"/>
      <c r="G497" s="458"/>
      <c r="H497" s="157">
        <v>134</v>
      </c>
      <c r="I497" s="152">
        <v>28</v>
      </c>
      <c r="J497" s="153">
        <v>1484</v>
      </c>
      <c r="K497" s="154">
        <v>1.0027027027027027</v>
      </c>
      <c r="L497" s="153">
        <v>91</v>
      </c>
      <c r="M497" s="154">
        <v>0.88349514563106801</v>
      </c>
      <c r="N497" s="155">
        <v>1575</v>
      </c>
      <c r="O497" s="84"/>
      <c r="P497" s="84"/>
      <c r="Q497" s="157">
        <v>0</v>
      </c>
      <c r="R497" s="115">
        <f t="shared" si="357"/>
        <v>0</v>
      </c>
      <c r="S497" s="157">
        <v>0</v>
      </c>
      <c r="T497" s="115">
        <f t="shared" si="358"/>
        <v>0</v>
      </c>
      <c r="U497" s="124">
        <f t="shared" si="359"/>
        <v>0</v>
      </c>
      <c r="V497" s="157">
        <v>0</v>
      </c>
      <c r="W497" s="115">
        <f t="shared" si="360"/>
        <v>0</v>
      </c>
      <c r="X497" s="157">
        <v>0</v>
      </c>
      <c r="Y497" s="153">
        <f t="shared" si="361"/>
        <v>0</v>
      </c>
      <c r="Z497" s="144">
        <f t="shared" si="362"/>
        <v>0</v>
      </c>
      <c r="AA497" s="31"/>
      <c r="AB497" s="454">
        <v>-11</v>
      </c>
      <c r="AC497" s="454">
        <v>22</v>
      </c>
      <c r="AD497" s="454">
        <v>6</v>
      </c>
      <c r="AE497" s="454">
        <v>-30</v>
      </c>
      <c r="AF497" s="454">
        <v>-18</v>
      </c>
      <c r="AG497" s="454">
        <v>6</v>
      </c>
    </row>
    <row r="498" spans="2:33" s="442" customFormat="1" ht="15" customHeight="1" x14ac:dyDescent="0.3">
      <c r="B498" s="372">
        <v>44320</v>
      </c>
      <c r="C498" s="460"/>
      <c r="D498" s="460"/>
      <c r="E498" s="46"/>
      <c r="F498" s="46"/>
      <c r="G498" s="458"/>
      <c r="H498" s="157">
        <v>83</v>
      </c>
      <c r="I498" s="152">
        <v>21</v>
      </c>
      <c r="J498" s="153">
        <v>1487</v>
      </c>
      <c r="K498" s="154">
        <v>1.0040513166779204</v>
      </c>
      <c r="L498" s="153">
        <v>103</v>
      </c>
      <c r="M498" s="154">
        <v>0.97169811320754718</v>
      </c>
      <c r="N498" s="155">
        <v>1590</v>
      </c>
      <c r="O498" s="84"/>
      <c r="P498" s="84"/>
      <c r="Q498" s="153">
        <v>1287</v>
      </c>
      <c r="R498" s="110">
        <f>Q498/Q$68</f>
        <v>1.5954852101712507</v>
      </c>
      <c r="S498" s="153">
        <v>178</v>
      </c>
      <c r="T498" s="110">
        <f>S498/S$68</f>
        <v>1.5069895648749754</v>
      </c>
      <c r="U498" s="105">
        <f>Q498+S498</f>
        <v>1465</v>
      </c>
      <c r="V498" s="153">
        <v>1</v>
      </c>
      <c r="W498" s="110">
        <f>V498/$V$68</f>
        <v>0.26874999999999999</v>
      </c>
      <c r="X498" s="153">
        <v>42</v>
      </c>
      <c r="Y498" s="153">
        <f>X498/$X$68</f>
        <v>2.9270664505672608</v>
      </c>
      <c r="Z498" s="144">
        <f>V498+X498</f>
        <v>43</v>
      </c>
      <c r="AA498" s="31"/>
      <c r="AB498" s="454">
        <v>-10</v>
      </c>
      <c r="AC498" s="454">
        <v>21</v>
      </c>
      <c r="AD498" s="454">
        <v>5</v>
      </c>
      <c r="AE498" s="454">
        <v>-29</v>
      </c>
      <c r="AF498" s="454">
        <v>-17</v>
      </c>
      <c r="AG498" s="454">
        <v>6</v>
      </c>
    </row>
    <row r="499" spans="2:33" s="442" customFormat="1" ht="15" customHeight="1" x14ac:dyDescent="0.3">
      <c r="B499" s="372">
        <v>44321</v>
      </c>
      <c r="C499" s="460"/>
      <c r="D499" s="460"/>
      <c r="E499" s="46"/>
      <c r="F499" s="46"/>
      <c r="G499" s="458"/>
      <c r="H499" s="157">
        <v>101</v>
      </c>
      <c r="I499" s="152">
        <v>29</v>
      </c>
      <c r="J499" s="153">
        <v>1488</v>
      </c>
      <c r="K499" s="154">
        <v>1.0047265361242403</v>
      </c>
      <c r="L499" s="153">
        <v>103</v>
      </c>
      <c r="M499" s="154">
        <v>0.88793103448275867</v>
      </c>
      <c r="N499" s="155">
        <v>1591</v>
      </c>
      <c r="O499" s="84"/>
      <c r="P499" s="84"/>
      <c r="Q499" s="153">
        <v>400</v>
      </c>
      <c r="R499" s="110">
        <f>Q499/Q$68</f>
        <v>0.49587729919852391</v>
      </c>
      <c r="S499" s="153">
        <v>83</v>
      </c>
      <c r="T499" s="110">
        <f>S499/S$68</f>
        <v>0.70269738137428628</v>
      </c>
      <c r="U499" s="105">
        <f>Q499+S499</f>
        <v>483</v>
      </c>
      <c r="V499" s="153">
        <v>0</v>
      </c>
      <c r="W499" s="110">
        <f>V499/$V$68</f>
        <v>0</v>
      </c>
      <c r="X499" s="153">
        <v>34</v>
      </c>
      <c r="Y499" s="153">
        <f>X499/$X$68</f>
        <v>2.3695299837925443</v>
      </c>
      <c r="Z499" s="144">
        <f>V499+X499</f>
        <v>34</v>
      </c>
      <c r="AA499" s="31"/>
      <c r="AB499" s="454">
        <v>-10</v>
      </c>
      <c r="AC499" s="454">
        <v>19</v>
      </c>
      <c r="AD499" s="454">
        <v>11</v>
      </c>
      <c r="AE499" s="454">
        <v>-27</v>
      </c>
      <c r="AF499" s="454">
        <v>-16</v>
      </c>
      <c r="AG499" s="454">
        <v>5</v>
      </c>
    </row>
    <row r="500" spans="2:33" s="442" customFormat="1" ht="15" customHeight="1" x14ac:dyDescent="0.3">
      <c r="B500" s="372">
        <v>44322</v>
      </c>
      <c r="C500" s="460"/>
      <c r="D500" s="460"/>
      <c r="E500" s="46"/>
      <c r="F500" s="46"/>
      <c r="G500" s="459"/>
      <c r="H500" s="157">
        <v>127</v>
      </c>
      <c r="I500" s="152">
        <v>28</v>
      </c>
      <c r="J500" s="153">
        <v>1487</v>
      </c>
      <c r="K500" s="154">
        <v>1.0054090601757946</v>
      </c>
      <c r="L500" s="153">
        <v>112</v>
      </c>
      <c r="M500" s="154">
        <v>1.0467289719626167</v>
      </c>
      <c r="N500" s="155">
        <v>1599</v>
      </c>
      <c r="O500" s="84"/>
      <c r="P500" s="84"/>
      <c r="Q500" s="153">
        <v>370</v>
      </c>
      <c r="R500" s="110">
        <f t="shared" ref="R500:R506" si="363">Q500/Q$68</f>
        <v>0.45868650175863462</v>
      </c>
      <c r="S500" s="153">
        <v>78</v>
      </c>
      <c r="T500" s="110">
        <f t="shared" ref="T500:T506" si="364">S500/S$68</f>
        <v>0.66036621382161842</v>
      </c>
      <c r="U500" s="105">
        <f t="shared" ref="U500:U506" si="365">Q500+S500</f>
        <v>448</v>
      </c>
      <c r="V500" s="153">
        <v>21</v>
      </c>
      <c r="W500" s="110">
        <f t="shared" ref="W500:W506" si="366">V500/$V$68</f>
        <v>5.6437499999999998</v>
      </c>
      <c r="X500" s="153">
        <v>17</v>
      </c>
      <c r="Y500" s="153">
        <f t="shared" ref="Y500:Y506" si="367">X500/$X$68</f>
        <v>1.1847649918962722</v>
      </c>
      <c r="Z500" s="144">
        <f t="shared" ref="Z500:Z506" si="368">V500+X500</f>
        <v>38</v>
      </c>
      <c r="AA500" s="31"/>
      <c r="AB500" s="454">
        <v>-9</v>
      </c>
      <c r="AC500" s="454">
        <v>19</v>
      </c>
      <c r="AD500" s="454">
        <v>12</v>
      </c>
      <c r="AE500" s="454">
        <v>-28</v>
      </c>
      <c r="AF500" s="454">
        <v>-17</v>
      </c>
      <c r="AG500" s="454">
        <v>6</v>
      </c>
    </row>
    <row r="501" spans="2:33" s="442" customFormat="1" ht="15" customHeight="1" x14ac:dyDescent="0.3">
      <c r="B501" s="372">
        <v>44323</v>
      </c>
      <c r="C501" s="460"/>
      <c r="D501" s="460"/>
      <c r="E501" s="46"/>
      <c r="F501" s="46"/>
      <c r="G501" s="459"/>
      <c r="H501" s="157">
        <v>158</v>
      </c>
      <c r="I501" s="152">
        <v>24</v>
      </c>
      <c r="J501" s="153">
        <v>1493</v>
      </c>
      <c r="K501" s="154">
        <v>1.0053872053872055</v>
      </c>
      <c r="L501" s="153">
        <v>120</v>
      </c>
      <c r="M501" s="154">
        <v>0.98360655737704916</v>
      </c>
      <c r="N501" s="155">
        <v>1613</v>
      </c>
      <c r="O501" s="84"/>
      <c r="P501" s="84"/>
      <c r="Q501" s="153">
        <v>0</v>
      </c>
      <c r="R501" s="110">
        <f t="shared" si="363"/>
        <v>0</v>
      </c>
      <c r="S501" s="153">
        <v>0</v>
      </c>
      <c r="T501" s="110">
        <f t="shared" si="364"/>
        <v>0</v>
      </c>
      <c r="U501" s="105">
        <f t="shared" si="365"/>
        <v>0</v>
      </c>
      <c r="V501" s="153">
        <v>0</v>
      </c>
      <c r="W501" s="110">
        <f t="shared" si="366"/>
        <v>0</v>
      </c>
      <c r="X501" s="153">
        <v>0</v>
      </c>
      <c r="Y501" s="153">
        <f t="shared" si="367"/>
        <v>0</v>
      </c>
      <c r="Z501" s="144">
        <f t="shared" si="368"/>
        <v>0</v>
      </c>
      <c r="AA501" s="31"/>
      <c r="AB501" s="454">
        <v>-13</v>
      </c>
      <c r="AC501" s="454">
        <v>19</v>
      </c>
      <c r="AD501" s="454">
        <v>13</v>
      </c>
      <c r="AE501" s="454">
        <v>-26</v>
      </c>
      <c r="AF501" s="454">
        <v>-15</v>
      </c>
      <c r="AG501" s="454">
        <v>5</v>
      </c>
    </row>
    <row r="502" spans="2:33" s="442" customFormat="1" ht="15" customHeight="1" x14ac:dyDescent="0.3">
      <c r="B502" s="372">
        <v>44324</v>
      </c>
      <c r="C502" s="460"/>
      <c r="D502" s="460"/>
      <c r="E502" s="46"/>
      <c r="F502" s="46"/>
      <c r="G502" s="459"/>
      <c r="H502" s="157">
        <v>144</v>
      </c>
      <c r="I502" s="152">
        <v>16</v>
      </c>
      <c r="J502" s="153">
        <v>928</v>
      </c>
      <c r="K502" s="154">
        <v>1.0175438596491229</v>
      </c>
      <c r="L502" s="153">
        <v>67</v>
      </c>
      <c r="M502" s="154">
        <v>1.34</v>
      </c>
      <c r="N502" s="155">
        <v>995</v>
      </c>
      <c r="O502" s="84"/>
      <c r="P502" s="84"/>
      <c r="Q502" s="157">
        <v>0</v>
      </c>
      <c r="R502" s="115">
        <f t="shared" si="363"/>
        <v>0</v>
      </c>
      <c r="S502" s="157">
        <v>0</v>
      </c>
      <c r="T502" s="110">
        <f t="shared" si="364"/>
        <v>0</v>
      </c>
      <c r="U502" s="105">
        <f t="shared" si="365"/>
        <v>0</v>
      </c>
      <c r="V502" s="157">
        <v>0</v>
      </c>
      <c r="W502" s="115">
        <f t="shared" si="366"/>
        <v>0</v>
      </c>
      <c r="X502" s="157">
        <v>0</v>
      </c>
      <c r="Y502" s="157">
        <f t="shared" si="367"/>
        <v>0</v>
      </c>
      <c r="Z502" s="125">
        <f t="shared" si="368"/>
        <v>0</v>
      </c>
      <c r="AA502" s="31"/>
      <c r="AB502" s="454">
        <v>-16</v>
      </c>
      <c r="AC502" s="454">
        <v>6</v>
      </c>
      <c r="AD502" s="454">
        <v>27</v>
      </c>
      <c r="AE502" s="454">
        <v>-23</v>
      </c>
      <c r="AF502" s="454">
        <v>-6</v>
      </c>
      <c r="AG502" s="454">
        <v>2</v>
      </c>
    </row>
    <row r="503" spans="2:33" s="442" customFormat="1" ht="15" customHeight="1" x14ac:dyDescent="0.3">
      <c r="B503" s="372">
        <v>44325</v>
      </c>
      <c r="C503" s="460"/>
      <c r="D503" s="460"/>
      <c r="E503" s="46"/>
      <c r="F503" s="46"/>
      <c r="G503" s="459"/>
      <c r="H503" s="359">
        <v>165</v>
      </c>
      <c r="I503" s="152">
        <v>16</v>
      </c>
      <c r="J503" s="153">
        <v>898</v>
      </c>
      <c r="K503" s="154">
        <v>1.0078563411896746</v>
      </c>
      <c r="L503" s="153">
        <v>34</v>
      </c>
      <c r="M503" s="154">
        <v>1.0303030303030303</v>
      </c>
      <c r="N503" s="155">
        <v>932</v>
      </c>
      <c r="O503" s="84"/>
      <c r="P503" s="84"/>
      <c r="Q503" s="157">
        <v>0</v>
      </c>
      <c r="R503" s="115">
        <f t="shared" si="363"/>
        <v>0</v>
      </c>
      <c r="S503" s="157">
        <v>0</v>
      </c>
      <c r="T503" s="110">
        <f t="shared" si="364"/>
        <v>0</v>
      </c>
      <c r="U503" s="105">
        <f t="shared" si="365"/>
        <v>0</v>
      </c>
      <c r="V503" s="157">
        <v>0</v>
      </c>
      <c r="W503" s="115">
        <f t="shared" si="366"/>
        <v>0</v>
      </c>
      <c r="X503" s="157">
        <v>0</v>
      </c>
      <c r="Y503" s="157">
        <f t="shared" si="367"/>
        <v>0</v>
      </c>
      <c r="Z503" s="125">
        <f t="shared" si="368"/>
        <v>0</v>
      </c>
      <c r="AA503" s="31"/>
      <c r="AB503" s="454">
        <v>-26</v>
      </c>
      <c r="AC503" s="454">
        <v>-1</v>
      </c>
      <c r="AD503" s="454">
        <v>-30</v>
      </c>
      <c r="AE503" s="454">
        <v>-37</v>
      </c>
      <c r="AF503" s="454">
        <v>-8</v>
      </c>
      <c r="AG503" s="454">
        <v>6</v>
      </c>
    </row>
    <row r="504" spans="2:33" s="442" customFormat="1" ht="15" customHeight="1" x14ac:dyDescent="0.3">
      <c r="B504" s="372">
        <v>44326</v>
      </c>
      <c r="C504" s="460"/>
      <c r="D504" s="460"/>
      <c r="E504" s="46"/>
      <c r="F504" s="46"/>
      <c r="G504" s="459"/>
      <c r="H504" s="157">
        <v>127</v>
      </c>
      <c r="I504" s="152">
        <v>14</v>
      </c>
      <c r="J504" s="153">
        <v>1483</v>
      </c>
      <c r="K504" s="154">
        <v>1.0020270270270271</v>
      </c>
      <c r="L504" s="153">
        <v>117</v>
      </c>
      <c r="M504" s="154">
        <v>1.1359223300970873</v>
      </c>
      <c r="N504" s="155">
        <v>1600</v>
      </c>
      <c r="O504" s="84"/>
      <c r="P504" s="84"/>
      <c r="Q504" s="153">
        <v>745</v>
      </c>
      <c r="R504" s="110">
        <f t="shared" si="363"/>
        <v>0.9235714697572508</v>
      </c>
      <c r="S504" s="153">
        <v>159</v>
      </c>
      <c r="T504" s="110">
        <f t="shared" si="364"/>
        <v>1.3461311281748376</v>
      </c>
      <c r="U504" s="105">
        <f t="shared" si="365"/>
        <v>904</v>
      </c>
      <c r="V504" s="153">
        <v>0</v>
      </c>
      <c r="W504" s="110">
        <f t="shared" si="366"/>
        <v>0</v>
      </c>
      <c r="X504" s="153">
        <v>23</v>
      </c>
      <c r="Y504" s="153">
        <f t="shared" si="367"/>
        <v>1.6029173419773095</v>
      </c>
      <c r="Z504" s="144">
        <f t="shared" si="368"/>
        <v>23</v>
      </c>
      <c r="AA504" s="31"/>
      <c r="AB504" s="454">
        <v>-14</v>
      </c>
      <c r="AC504" s="454">
        <v>21</v>
      </c>
      <c r="AD504" s="454">
        <v>-16</v>
      </c>
      <c r="AE504" s="454">
        <v>-32</v>
      </c>
      <c r="AF504" s="454">
        <v>-16</v>
      </c>
      <c r="AG504" s="454">
        <v>7</v>
      </c>
    </row>
    <row r="505" spans="2:33" s="442" customFormat="1" ht="15" customHeight="1" x14ac:dyDescent="0.3">
      <c r="B505" s="372">
        <v>44327</v>
      </c>
      <c r="C505" s="460"/>
      <c r="D505" s="460"/>
      <c r="E505" s="46"/>
      <c r="F505" s="46"/>
      <c r="G505" s="459"/>
      <c r="H505" s="157">
        <v>71</v>
      </c>
      <c r="I505" s="152">
        <v>26</v>
      </c>
      <c r="J505" s="153">
        <v>1484</v>
      </c>
      <c r="K505" s="154">
        <v>1.0020256583389602</v>
      </c>
      <c r="L505" s="153">
        <v>132</v>
      </c>
      <c r="M505" s="154">
        <v>1.2452830188679245</v>
      </c>
      <c r="N505" s="155">
        <v>1616</v>
      </c>
      <c r="O505" s="84"/>
      <c r="P505" s="84"/>
      <c r="Q505" s="153">
        <v>524</v>
      </c>
      <c r="R505" s="110">
        <f t="shared" si="363"/>
        <v>0.64959926195006634</v>
      </c>
      <c r="S505" s="153">
        <v>73</v>
      </c>
      <c r="T505" s="110">
        <f t="shared" si="364"/>
        <v>0.61803504626895056</v>
      </c>
      <c r="U505" s="105">
        <f t="shared" si="365"/>
        <v>597</v>
      </c>
      <c r="V505" s="153">
        <v>0</v>
      </c>
      <c r="W505" s="110">
        <f t="shared" si="366"/>
        <v>0</v>
      </c>
      <c r="X505" s="153">
        <v>15</v>
      </c>
      <c r="Y505" s="153">
        <f t="shared" si="367"/>
        <v>1.045380875202593</v>
      </c>
      <c r="Z505" s="144">
        <f t="shared" si="368"/>
        <v>15</v>
      </c>
      <c r="AA505" s="31"/>
      <c r="AB505" s="454">
        <v>-8</v>
      </c>
      <c r="AC505" s="454">
        <v>22</v>
      </c>
      <c r="AD505" s="454">
        <v>5</v>
      </c>
      <c r="AE505" s="454">
        <v>-24</v>
      </c>
      <c r="AF505" s="454">
        <v>-15</v>
      </c>
      <c r="AG505" s="454">
        <v>6</v>
      </c>
    </row>
    <row r="506" spans="2:33" s="442" customFormat="1" ht="15" customHeight="1" x14ac:dyDescent="0.3">
      <c r="B506" s="372">
        <v>44328</v>
      </c>
      <c r="C506" s="460"/>
      <c r="D506" s="460"/>
      <c r="E506" s="46"/>
      <c r="F506" s="46"/>
      <c r="G506" s="459"/>
      <c r="H506" s="157">
        <v>104</v>
      </c>
      <c r="I506" s="152">
        <v>27</v>
      </c>
      <c r="J506" s="153">
        <v>1485</v>
      </c>
      <c r="K506" s="154">
        <v>1.0027008777852802</v>
      </c>
      <c r="L506" s="153">
        <v>139</v>
      </c>
      <c r="M506" s="154">
        <v>1.1982758620689655</v>
      </c>
      <c r="N506" s="155">
        <v>1624</v>
      </c>
      <c r="O506" s="84"/>
      <c r="P506" s="84"/>
      <c r="Q506" s="153">
        <v>514</v>
      </c>
      <c r="R506" s="110">
        <f t="shared" si="363"/>
        <v>0.63720232947010325</v>
      </c>
      <c r="S506" s="153">
        <v>80</v>
      </c>
      <c r="T506" s="110">
        <f t="shared" si="364"/>
        <v>0.67729868084268552</v>
      </c>
      <c r="U506" s="105">
        <f t="shared" si="365"/>
        <v>594</v>
      </c>
      <c r="V506" s="153">
        <v>0</v>
      </c>
      <c r="W506" s="110">
        <f t="shared" si="366"/>
        <v>0</v>
      </c>
      <c r="X506" s="153">
        <v>4</v>
      </c>
      <c r="Y506" s="153">
        <f t="shared" si="367"/>
        <v>0.27876823338735818</v>
      </c>
      <c r="Z506" s="144">
        <f t="shared" si="368"/>
        <v>4</v>
      </c>
      <c r="AA506" s="31"/>
      <c r="AB506" s="454">
        <v>-8</v>
      </c>
      <c r="AC506" s="454">
        <v>22</v>
      </c>
      <c r="AD506" s="454">
        <v>6</v>
      </c>
      <c r="AE506" s="454">
        <v>-24</v>
      </c>
      <c r="AF506" s="454">
        <v>-16</v>
      </c>
      <c r="AG506" s="454">
        <v>6</v>
      </c>
    </row>
    <row r="507" spans="2:33" s="442" customFormat="1" ht="15" customHeight="1" x14ac:dyDescent="0.3">
      <c r="B507" s="372">
        <v>44329</v>
      </c>
      <c r="C507" s="461"/>
      <c r="D507" s="461"/>
      <c r="E507" s="46"/>
      <c r="F507" s="46"/>
      <c r="G507" s="458"/>
      <c r="H507" s="157">
        <v>138</v>
      </c>
      <c r="I507" s="152">
        <v>28</v>
      </c>
      <c r="J507" s="153">
        <v>1487</v>
      </c>
      <c r="K507" s="154">
        <v>1.0054090601757946</v>
      </c>
      <c r="L507" s="153">
        <v>120</v>
      </c>
      <c r="M507" s="154">
        <v>1.1214953271028036</v>
      </c>
      <c r="N507" s="155">
        <v>1607</v>
      </c>
      <c r="O507" s="84"/>
      <c r="P507" s="84"/>
      <c r="Q507" s="153">
        <v>491</v>
      </c>
      <c r="R507" s="110">
        <f t="shared" ref="R507:R511" si="369">Q507/Q$68</f>
        <v>0.60868938476618817</v>
      </c>
      <c r="S507" s="153">
        <v>63</v>
      </c>
      <c r="T507" s="110">
        <f t="shared" ref="T507:T511" si="370">S507/S$68</f>
        <v>0.53337271116361484</v>
      </c>
      <c r="U507" s="105">
        <f t="shared" ref="U507:U511" si="371">Q507+S507</f>
        <v>554</v>
      </c>
      <c r="V507" s="153">
        <v>0</v>
      </c>
      <c r="W507" s="110">
        <f t="shared" ref="W507:W511" si="372">V507/$V$68</f>
        <v>0</v>
      </c>
      <c r="X507" s="153">
        <v>9</v>
      </c>
      <c r="Y507" s="153">
        <f t="shared" ref="Y507:Y511" si="373">X507/$X$68</f>
        <v>0.62722852512155591</v>
      </c>
      <c r="Z507" s="144">
        <f t="shared" ref="Z507:Z511" si="374">V507+X507</f>
        <v>9</v>
      </c>
      <c r="AA507" s="31"/>
      <c r="AB507" s="454">
        <v>-8</v>
      </c>
      <c r="AC507" s="454">
        <v>21</v>
      </c>
      <c r="AD507" s="454">
        <v>-2</v>
      </c>
      <c r="AE507" s="454">
        <v>-27</v>
      </c>
      <c r="AF507" s="454">
        <v>-19</v>
      </c>
      <c r="AG507" s="454">
        <v>7</v>
      </c>
    </row>
    <row r="508" spans="2:33" s="442" customFormat="1" ht="15" customHeight="1" x14ac:dyDescent="0.3">
      <c r="B508" s="372">
        <v>44330</v>
      </c>
      <c r="C508" s="461"/>
      <c r="D508" s="461"/>
      <c r="E508" s="46"/>
      <c r="F508" s="46"/>
      <c r="G508" s="461"/>
      <c r="H508" s="157">
        <v>146</v>
      </c>
      <c r="I508" s="152">
        <v>21</v>
      </c>
      <c r="J508" s="153">
        <v>1489</v>
      </c>
      <c r="K508" s="154">
        <v>1.0026936026936026</v>
      </c>
      <c r="L508" s="153">
        <v>127</v>
      </c>
      <c r="M508" s="154">
        <v>1.040983606557377</v>
      </c>
      <c r="N508" s="155">
        <v>1616</v>
      </c>
      <c r="O508" s="84"/>
      <c r="P508" s="84"/>
      <c r="Q508" s="153">
        <v>405</v>
      </c>
      <c r="R508" s="110">
        <f t="shared" si="369"/>
        <v>0.50207576543850552</v>
      </c>
      <c r="S508" s="153">
        <v>63</v>
      </c>
      <c r="T508" s="110">
        <f t="shared" si="370"/>
        <v>0.53337271116361484</v>
      </c>
      <c r="U508" s="105">
        <f t="shared" si="371"/>
        <v>468</v>
      </c>
      <c r="V508" s="153">
        <v>1</v>
      </c>
      <c r="W508" s="110">
        <f t="shared" si="372"/>
        <v>0.26874999999999999</v>
      </c>
      <c r="X508" s="153">
        <v>13</v>
      </c>
      <c r="Y508" s="153">
        <f t="shared" si="373"/>
        <v>0.90599675850891404</v>
      </c>
      <c r="Z508" s="144">
        <f t="shared" si="374"/>
        <v>14</v>
      </c>
      <c r="AA508" s="31"/>
      <c r="AB508" s="454">
        <v>-10</v>
      </c>
      <c r="AC508" s="454">
        <v>25</v>
      </c>
      <c r="AD508" s="454">
        <v>12</v>
      </c>
      <c r="AE508" s="454">
        <v>-24</v>
      </c>
      <c r="AF508" s="454">
        <v>-15</v>
      </c>
      <c r="AG508" s="454">
        <v>5</v>
      </c>
    </row>
    <row r="509" spans="2:33" s="442" customFormat="1" ht="15" customHeight="1" x14ac:dyDescent="0.3">
      <c r="B509" s="372">
        <v>44331</v>
      </c>
      <c r="C509" s="461"/>
      <c r="D509" s="461"/>
      <c r="E509" s="46"/>
      <c r="F509" s="46"/>
      <c r="G509" s="461"/>
      <c r="H509" s="157">
        <v>145</v>
      </c>
      <c r="I509" s="152">
        <v>34</v>
      </c>
      <c r="J509" s="153">
        <v>923</v>
      </c>
      <c r="K509" s="154">
        <v>1.0120614035087718</v>
      </c>
      <c r="L509" s="153">
        <v>67</v>
      </c>
      <c r="M509" s="154">
        <v>1.34</v>
      </c>
      <c r="N509" s="155">
        <v>990</v>
      </c>
      <c r="O509" s="84"/>
      <c r="P509" s="84"/>
      <c r="Q509" s="157">
        <v>0</v>
      </c>
      <c r="R509" s="115">
        <f t="shared" si="369"/>
        <v>0</v>
      </c>
      <c r="S509" s="157">
        <v>0</v>
      </c>
      <c r="T509" s="110">
        <f t="shared" si="370"/>
        <v>0</v>
      </c>
      <c r="U509" s="105">
        <f t="shared" si="371"/>
        <v>0</v>
      </c>
      <c r="V509" s="157">
        <v>0</v>
      </c>
      <c r="W509" s="115">
        <f t="shared" si="372"/>
        <v>0</v>
      </c>
      <c r="X509" s="157">
        <v>0</v>
      </c>
      <c r="Y509" s="157">
        <f t="shared" si="373"/>
        <v>0</v>
      </c>
      <c r="Z509" s="125">
        <f t="shared" si="374"/>
        <v>0</v>
      </c>
      <c r="AA509" s="31"/>
      <c r="AB509" s="454">
        <v>-17</v>
      </c>
      <c r="AC509" s="454">
        <v>7</v>
      </c>
      <c r="AD509" s="454">
        <v>1</v>
      </c>
      <c r="AE509" s="454">
        <v>-26</v>
      </c>
      <c r="AF509" s="454">
        <v>-7</v>
      </c>
      <c r="AG509" s="454">
        <v>4</v>
      </c>
    </row>
    <row r="510" spans="2:33" s="442" customFormat="1" ht="15" customHeight="1" x14ac:dyDescent="0.3">
      <c r="B510" s="372">
        <v>44332</v>
      </c>
      <c r="C510" s="461"/>
      <c r="D510" s="461"/>
      <c r="E510" s="46"/>
      <c r="F510" s="46"/>
      <c r="G510" s="461"/>
      <c r="H510" s="157">
        <v>170</v>
      </c>
      <c r="I510" s="152">
        <v>22</v>
      </c>
      <c r="J510" s="153">
        <v>901</v>
      </c>
      <c r="K510" s="154">
        <v>1.0112233445566778</v>
      </c>
      <c r="L510" s="153">
        <v>32</v>
      </c>
      <c r="M510" s="154">
        <v>0.96969696969696972</v>
      </c>
      <c r="N510" s="155">
        <v>933</v>
      </c>
      <c r="O510" s="84"/>
      <c r="P510" s="84"/>
      <c r="Q510" s="157">
        <v>0</v>
      </c>
      <c r="R510" s="115">
        <f t="shared" si="369"/>
        <v>0</v>
      </c>
      <c r="S510" s="157">
        <v>0</v>
      </c>
      <c r="T510" s="110">
        <f t="shared" si="370"/>
        <v>0</v>
      </c>
      <c r="U510" s="105">
        <f t="shared" si="371"/>
        <v>0</v>
      </c>
      <c r="V510" s="157">
        <v>0</v>
      </c>
      <c r="W510" s="115">
        <f t="shared" si="372"/>
        <v>0</v>
      </c>
      <c r="X510" s="157">
        <v>0</v>
      </c>
      <c r="Y510" s="157">
        <f t="shared" si="373"/>
        <v>0</v>
      </c>
      <c r="Z510" s="125">
        <f t="shared" si="374"/>
        <v>0</v>
      </c>
      <c r="AA510" s="31"/>
      <c r="AB510" s="454">
        <v>-19</v>
      </c>
      <c r="AC510" s="454">
        <v>1</v>
      </c>
      <c r="AD510" s="454">
        <v>-3</v>
      </c>
      <c r="AE510" s="454">
        <v>-30</v>
      </c>
      <c r="AF510" s="454">
        <v>-3</v>
      </c>
      <c r="AG510" s="454">
        <v>4</v>
      </c>
    </row>
    <row r="511" spans="2:33" s="442" customFormat="1" ht="15" customHeight="1" x14ac:dyDescent="0.3">
      <c r="B511" s="372">
        <v>44333</v>
      </c>
      <c r="C511" s="461"/>
      <c r="D511" s="461"/>
      <c r="E511" s="46"/>
      <c r="F511" s="46"/>
      <c r="G511" s="461"/>
      <c r="H511" s="157">
        <v>133</v>
      </c>
      <c r="I511" s="152">
        <v>24</v>
      </c>
      <c r="J511" s="153">
        <v>1483</v>
      </c>
      <c r="K511" s="154">
        <v>1.0020270270270271</v>
      </c>
      <c r="L511" s="153">
        <v>112</v>
      </c>
      <c r="M511" s="154">
        <v>1.087378640776699</v>
      </c>
      <c r="N511" s="155">
        <v>1595</v>
      </c>
      <c r="O511" s="84"/>
      <c r="P511" s="84"/>
      <c r="Q511" s="153">
        <v>565</v>
      </c>
      <c r="R511" s="110">
        <f t="shared" si="369"/>
        <v>0.70042668511791506</v>
      </c>
      <c r="S511" s="153">
        <v>127</v>
      </c>
      <c r="T511" s="110">
        <f t="shared" si="370"/>
        <v>1.0752116558377633</v>
      </c>
      <c r="U511" s="105">
        <f t="shared" si="371"/>
        <v>692</v>
      </c>
      <c r="V511" s="153">
        <v>1</v>
      </c>
      <c r="W511" s="110">
        <f t="shared" si="372"/>
        <v>0.26874999999999999</v>
      </c>
      <c r="X511" s="153">
        <v>2</v>
      </c>
      <c r="Y511" s="153">
        <f t="shared" si="373"/>
        <v>0.13938411669367909</v>
      </c>
      <c r="Z511" s="144">
        <f t="shared" si="374"/>
        <v>3</v>
      </c>
      <c r="AA511" s="31"/>
      <c r="AB511" s="454">
        <v>-7</v>
      </c>
      <c r="AC511" s="454">
        <v>25</v>
      </c>
      <c r="AD511" s="454">
        <v>18</v>
      </c>
      <c r="AE511" s="454">
        <v>-27</v>
      </c>
      <c r="AF511" s="454">
        <v>-13</v>
      </c>
      <c r="AG511" s="454">
        <v>6</v>
      </c>
    </row>
    <row r="512" spans="2:33" s="442" customFormat="1" ht="15" customHeight="1" x14ac:dyDescent="0.3">
      <c r="B512" s="372">
        <v>44334</v>
      </c>
      <c r="C512" s="461"/>
      <c r="D512" s="461"/>
      <c r="E512" s="46"/>
      <c r="F512" s="46"/>
      <c r="G512" s="461"/>
      <c r="H512" s="157">
        <v>86</v>
      </c>
      <c r="I512" s="152">
        <v>31</v>
      </c>
      <c r="J512" s="153">
        <v>1489</v>
      </c>
      <c r="K512" s="154">
        <v>1.0054017555705603</v>
      </c>
      <c r="L512" s="153">
        <v>129</v>
      </c>
      <c r="M512" s="154">
        <v>1.2169811320754718</v>
      </c>
      <c r="N512" s="155">
        <v>1618</v>
      </c>
      <c r="O512" s="84"/>
      <c r="P512" s="84"/>
      <c r="Q512" s="153">
        <v>1072</v>
      </c>
      <c r="R512" s="110">
        <f t="shared" ref="R512:R513" si="375">Q512/Q$68</f>
        <v>1.3289511618520442</v>
      </c>
      <c r="S512" s="153">
        <v>101</v>
      </c>
      <c r="T512" s="110">
        <f t="shared" ref="T512:T513" si="376">S512/S$68</f>
        <v>0.8550895845638905</v>
      </c>
      <c r="U512" s="105">
        <f t="shared" ref="U512:U513" si="377">Q512+S512</f>
        <v>1173</v>
      </c>
      <c r="V512" s="153">
        <v>0</v>
      </c>
      <c r="W512" s="110">
        <f t="shared" ref="W512:W513" si="378">V512/$V$68</f>
        <v>0</v>
      </c>
      <c r="X512" s="153">
        <v>8</v>
      </c>
      <c r="Y512" s="153">
        <f t="shared" ref="Y512:Y513" si="379">X512/$X$68</f>
        <v>0.55753646677471635</v>
      </c>
      <c r="Z512" s="144">
        <f t="shared" ref="Z512:Z520" si="380">V512+X512</f>
        <v>8</v>
      </c>
      <c r="AA512" s="31"/>
      <c r="AB512" s="454">
        <v>-9</v>
      </c>
      <c r="AC512" s="454">
        <v>22</v>
      </c>
      <c r="AD512" s="454">
        <v>2</v>
      </c>
      <c r="AE512" s="454">
        <v>-27</v>
      </c>
      <c r="AF512" s="454">
        <v>-13</v>
      </c>
      <c r="AG512" s="454">
        <v>6</v>
      </c>
    </row>
    <row r="513" spans="2:33" s="442" customFormat="1" ht="15" customHeight="1" x14ac:dyDescent="0.3">
      <c r="B513" s="372">
        <v>44335</v>
      </c>
      <c r="C513" s="461"/>
      <c r="D513" s="461"/>
      <c r="E513" s="46"/>
      <c r="F513" s="46"/>
      <c r="G513" s="461"/>
      <c r="H513" s="157">
        <v>103</v>
      </c>
      <c r="I513" s="152">
        <v>29</v>
      </c>
      <c r="J513" s="153">
        <v>1485</v>
      </c>
      <c r="K513" s="154">
        <v>1.0027008777852802</v>
      </c>
      <c r="L513" s="153">
        <v>133</v>
      </c>
      <c r="M513" s="154">
        <v>1.146551724137931</v>
      </c>
      <c r="N513" s="155">
        <v>1618</v>
      </c>
      <c r="O513" s="84"/>
      <c r="P513" s="84"/>
      <c r="Q513" s="153">
        <v>827</v>
      </c>
      <c r="R513" s="110">
        <f t="shared" si="375"/>
        <v>1.0252263160929482</v>
      </c>
      <c r="S513" s="153">
        <v>114</v>
      </c>
      <c r="T513" s="110">
        <f t="shared" si="376"/>
        <v>0.96515062020082687</v>
      </c>
      <c r="U513" s="105">
        <f t="shared" si="377"/>
        <v>941</v>
      </c>
      <c r="V513" s="153">
        <v>0</v>
      </c>
      <c r="W513" s="110">
        <f t="shared" si="378"/>
        <v>0</v>
      </c>
      <c r="X513" s="153">
        <v>70</v>
      </c>
      <c r="Y513" s="153">
        <f t="shared" si="379"/>
        <v>4.878444084278768</v>
      </c>
      <c r="Z513" s="144">
        <f t="shared" si="380"/>
        <v>70</v>
      </c>
      <c r="AA513" s="31"/>
      <c r="AB513" s="454">
        <v>-6</v>
      </c>
      <c r="AC513" s="454">
        <v>23</v>
      </c>
      <c r="AD513" s="454">
        <v>22</v>
      </c>
      <c r="AE513" s="454">
        <v>-25</v>
      </c>
      <c r="AF513" s="454">
        <v>-12</v>
      </c>
      <c r="AG513" s="454">
        <v>5</v>
      </c>
    </row>
    <row r="514" spans="2:33" s="442" customFormat="1" ht="15" customHeight="1" x14ac:dyDescent="0.3">
      <c r="B514" s="372">
        <v>44336</v>
      </c>
      <c r="C514" s="463"/>
      <c r="D514" s="463"/>
      <c r="E514" s="46"/>
      <c r="F514" s="46"/>
      <c r="G514" s="463"/>
      <c r="H514" s="157">
        <v>133</v>
      </c>
      <c r="I514" s="152">
        <v>27</v>
      </c>
      <c r="J514" s="153">
        <v>1489</v>
      </c>
      <c r="K514" s="154">
        <v>1.0067613252197432</v>
      </c>
      <c r="L514" s="153">
        <v>121</v>
      </c>
      <c r="M514" s="154">
        <v>1.1308411214953271</v>
      </c>
      <c r="N514" s="155">
        <v>1610</v>
      </c>
      <c r="O514" s="84"/>
      <c r="P514" s="84"/>
      <c r="Q514" s="153">
        <v>870</v>
      </c>
      <c r="R514" s="110">
        <f t="shared" ref="R514:R519" si="381">Q514/Q$68</f>
        <v>1.0785331257567896</v>
      </c>
      <c r="S514" s="153">
        <v>184</v>
      </c>
      <c r="T514" s="110">
        <f t="shared" ref="T514:T519" si="382">S514/S$68</f>
        <v>1.5577869659381767</v>
      </c>
      <c r="U514" s="105">
        <f t="shared" ref="U514:U519" si="383">Q514+S514</f>
        <v>1054</v>
      </c>
      <c r="V514" s="153">
        <v>6</v>
      </c>
      <c r="W514" s="110">
        <f t="shared" ref="W514:W519" si="384">V514/$V$68</f>
        <v>1.6125</v>
      </c>
      <c r="X514" s="153">
        <v>14</v>
      </c>
      <c r="Y514" s="464"/>
      <c r="Z514" s="144">
        <f t="shared" si="380"/>
        <v>20</v>
      </c>
      <c r="AA514" s="31"/>
      <c r="AB514" s="454">
        <v>-3</v>
      </c>
      <c r="AC514" s="454">
        <v>26</v>
      </c>
      <c r="AD514" s="454">
        <v>32</v>
      </c>
      <c r="AE514" s="454">
        <v>-28</v>
      </c>
      <c r="AF514" s="454">
        <v>-16</v>
      </c>
      <c r="AG514" s="454">
        <v>6</v>
      </c>
    </row>
    <row r="515" spans="2:33" s="442" customFormat="1" ht="15" customHeight="1" x14ac:dyDescent="0.3">
      <c r="B515" s="372">
        <v>44337</v>
      </c>
      <c r="C515" s="463"/>
      <c r="D515" s="463"/>
      <c r="E515" s="46"/>
      <c r="F515" s="46"/>
      <c r="G515" s="463"/>
      <c r="H515" s="157">
        <v>177</v>
      </c>
      <c r="I515" s="152">
        <v>18</v>
      </c>
      <c r="J515" s="153">
        <v>1491</v>
      </c>
      <c r="K515" s="154">
        <v>1.0040404040404041</v>
      </c>
      <c r="L515" s="153">
        <v>121</v>
      </c>
      <c r="M515" s="154">
        <v>0.99180327868852458</v>
      </c>
      <c r="N515" s="155">
        <v>1612</v>
      </c>
      <c r="O515" s="84"/>
      <c r="P515" s="84"/>
      <c r="Q515" s="153">
        <v>656</v>
      </c>
      <c r="R515" s="110">
        <f t="shared" si="381"/>
        <v>0.81323877068557926</v>
      </c>
      <c r="S515" s="153">
        <v>94</v>
      </c>
      <c r="T515" s="110">
        <f t="shared" si="382"/>
        <v>0.79582594999015555</v>
      </c>
      <c r="U515" s="105">
        <f t="shared" si="383"/>
        <v>750</v>
      </c>
      <c r="V515" s="153">
        <v>1</v>
      </c>
      <c r="W515" s="110">
        <f t="shared" si="384"/>
        <v>0.26874999999999999</v>
      </c>
      <c r="X515" s="153">
        <v>11</v>
      </c>
      <c r="Y515" s="464"/>
      <c r="Z515" s="144">
        <f t="shared" si="380"/>
        <v>12</v>
      </c>
      <c r="AA515" s="31"/>
      <c r="AB515" s="454">
        <v>-9</v>
      </c>
      <c r="AC515" s="454">
        <v>26</v>
      </c>
      <c r="AD515" s="454">
        <v>16</v>
      </c>
      <c r="AE515" s="454">
        <v>-24</v>
      </c>
      <c r="AF515" s="454">
        <v>-12</v>
      </c>
      <c r="AG515" s="454">
        <v>5</v>
      </c>
    </row>
    <row r="516" spans="2:33" s="442" customFormat="1" ht="15" customHeight="1" x14ac:dyDescent="0.3">
      <c r="B516" s="372">
        <v>44338</v>
      </c>
      <c r="C516" s="463"/>
      <c r="D516" s="463"/>
      <c r="E516" s="46"/>
      <c r="F516" s="46"/>
      <c r="G516" s="463"/>
      <c r="H516" s="157">
        <v>158</v>
      </c>
      <c r="I516" s="152">
        <v>23</v>
      </c>
      <c r="J516" s="153">
        <v>916</v>
      </c>
      <c r="K516" s="154">
        <v>1.0043859649122806</v>
      </c>
      <c r="L516" s="153">
        <v>70</v>
      </c>
      <c r="M516" s="154">
        <v>1.4</v>
      </c>
      <c r="N516" s="155">
        <v>986</v>
      </c>
      <c r="O516" s="84"/>
      <c r="P516" s="84"/>
      <c r="Q516" s="157">
        <v>0</v>
      </c>
      <c r="R516" s="115">
        <f t="shared" si="381"/>
        <v>0</v>
      </c>
      <c r="S516" s="157">
        <v>0</v>
      </c>
      <c r="T516" s="115">
        <f t="shared" si="382"/>
        <v>0</v>
      </c>
      <c r="U516" s="124">
        <f t="shared" si="383"/>
        <v>0</v>
      </c>
      <c r="V516" s="157">
        <v>0</v>
      </c>
      <c r="W516" s="115">
        <f t="shared" si="384"/>
        <v>0</v>
      </c>
      <c r="X516" s="157">
        <v>0</v>
      </c>
      <c r="Y516" s="464"/>
      <c r="Z516" s="144">
        <f t="shared" si="380"/>
        <v>0</v>
      </c>
      <c r="AA516" s="31"/>
      <c r="AB516" s="454">
        <v>-15</v>
      </c>
      <c r="AC516" s="454">
        <v>9</v>
      </c>
      <c r="AD516" s="454">
        <v>16</v>
      </c>
      <c r="AE516" s="454">
        <v>-25</v>
      </c>
      <c r="AF516" s="454">
        <v>-4</v>
      </c>
      <c r="AG516" s="454">
        <v>3</v>
      </c>
    </row>
    <row r="517" spans="2:33" s="442" customFormat="1" ht="15" customHeight="1" x14ac:dyDescent="0.3">
      <c r="B517" s="372">
        <v>44339</v>
      </c>
      <c r="C517" s="463"/>
      <c r="D517" s="463"/>
      <c r="E517" s="46"/>
      <c r="F517" s="46"/>
      <c r="G517" s="463"/>
      <c r="H517" s="157">
        <v>187</v>
      </c>
      <c r="I517" s="152">
        <v>20</v>
      </c>
      <c r="J517" s="153">
        <v>896</v>
      </c>
      <c r="K517" s="154">
        <v>1.005611672278339</v>
      </c>
      <c r="L517" s="153">
        <v>47</v>
      </c>
      <c r="M517" s="154">
        <v>1.4242424242424243</v>
      </c>
      <c r="N517" s="155">
        <v>943</v>
      </c>
      <c r="O517" s="84"/>
      <c r="P517" s="84"/>
      <c r="Q517" s="157">
        <v>0</v>
      </c>
      <c r="R517" s="115">
        <f t="shared" si="381"/>
        <v>0</v>
      </c>
      <c r="S517" s="157">
        <v>0</v>
      </c>
      <c r="T517" s="115">
        <f t="shared" si="382"/>
        <v>0</v>
      </c>
      <c r="U517" s="124">
        <f t="shared" si="383"/>
        <v>0</v>
      </c>
      <c r="V517" s="157">
        <v>0</v>
      </c>
      <c r="W517" s="115">
        <f t="shared" si="384"/>
        <v>0</v>
      </c>
      <c r="X517" s="157">
        <v>0</v>
      </c>
      <c r="Y517" s="464"/>
      <c r="Z517" s="144">
        <f t="shared" si="380"/>
        <v>0</v>
      </c>
      <c r="AA517" s="31"/>
      <c r="AB517" s="454">
        <v>-16</v>
      </c>
      <c r="AC517" s="454">
        <v>2</v>
      </c>
      <c r="AD517" s="454">
        <v>15</v>
      </c>
      <c r="AE517" s="454">
        <v>-28</v>
      </c>
      <c r="AF517" s="454">
        <v>-2</v>
      </c>
      <c r="AG517" s="454">
        <v>2</v>
      </c>
    </row>
    <row r="518" spans="2:33" s="442" customFormat="1" ht="15" customHeight="1" x14ac:dyDescent="0.3">
      <c r="B518" s="372">
        <v>44340</v>
      </c>
      <c r="C518" s="463"/>
      <c r="D518" s="463"/>
      <c r="E518" s="46"/>
      <c r="F518" s="46"/>
      <c r="G518" s="463"/>
      <c r="H518" s="157">
        <v>144</v>
      </c>
      <c r="I518" s="152">
        <v>21</v>
      </c>
      <c r="J518" s="153">
        <v>1487</v>
      </c>
      <c r="K518" s="154">
        <v>1.0047297297297297</v>
      </c>
      <c r="L518" s="153">
        <v>120</v>
      </c>
      <c r="M518" s="154">
        <v>1.1650485436893203</v>
      </c>
      <c r="N518" s="155">
        <v>1607</v>
      </c>
      <c r="O518" s="84"/>
      <c r="P518" s="84"/>
      <c r="Q518" s="153">
        <v>1014</v>
      </c>
      <c r="R518" s="110">
        <f t="shared" si="381"/>
        <v>1.2570489534682581</v>
      </c>
      <c r="S518" s="153">
        <v>132</v>
      </c>
      <c r="T518" s="110">
        <f t="shared" si="382"/>
        <v>1.1175428233904312</v>
      </c>
      <c r="U518" s="105">
        <f t="shared" si="383"/>
        <v>1146</v>
      </c>
      <c r="V518" s="153">
        <v>8</v>
      </c>
      <c r="W518" s="110">
        <f t="shared" si="384"/>
        <v>2.15</v>
      </c>
      <c r="X518" s="153">
        <v>34</v>
      </c>
      <c r="Y518" s="464"/>
      <c r="Z518" s="144">
        <f t="shared" si="380"/>
        <v>42</v>
      </c>
      <c r="AA518" s="31"/>
      <c r="AB518" s="454">
        <v>-9</v>
      </c>
      <c r="AC518" s="454">
        <v>24</v>
      </c>
      <c r="AD518" s="454">
        <v>7</v>
      </c>
      <c r="AE518" s="454">
        <v>-29</v>
      </c>
      <c r="AF518" s="454">
        <v>-14</v>
      </c>
      <c r="AG518" s="454">
        <v>7</v>
      </c>
    </row>
    <row r="519" spans="2:33" s="442" customFormat="1" ht="15" customHeight="1" x14ac:dyDescent="0.3">
      <c r="B519" s="372">
        <v>44341</v>
      </c>
      <c r="C519" s="463"/>
      <c r="D519" s="463"/>
      <c r="E519" s="46"/>
      <c r="F519" s="46"/>
      <c r="G519" s="463"/>
      <c r="H519" s="157">
        <v>95</v>
      </c>
      <c r="I519" s="152">
        <v>18</v>
      </c>
      <c r="J519" s="153">
        <v>1478</v>
      </c>
      <c r="K519" s="154">
        <v>0.99797434166103982</v>
      </c>
      <c r="L519" s="153">
        <v>126</v>
      </c>
      <c r="M519" s="154">
        <v>1.1886792452830188</v>
      </c>
      <c r="N519" s="155">
        <v>1604</v>
      </c>
      <c r="O519" s="84"/>
      <c r="P519" s="84"/>
      <c r="Q519" s="153">
        <v>1162</v>
      </c>
      <c r="R519" s="110">
        <f t="shared" si="381"/>
        <v>1.4405235541717121</v>
      </c>
      <c r="S519" s="153">
        <v>198</v>
      </c>
      <c r="T519" s="110">
        <f t="shared" si="382"/>
        <v>1.6763142350856468</v>
      </c>
      <c r="U519" s="105">
        <f t="shared" si="383"/>
        <v>1360</v>
      </c>
      <c r="V519" s="153">
        <v>1</v>
      </c>
      <c r="W519" s="110">
        <f t="shared" si="384"/>
        <v>0.26874999999999999</v>
      </c>
      <c r="X519" s="153">
        <v>30</v>
      </c>
      <c r="Y519" s="464"/>
      <c r="Z519" s="144">
        <f t="shared" si="380"/>
        <v>31</v>
      </c>
      <c r="AA519" s="31"/>
      <c r="AB519" s="454">
        <v>-6</v>
      </c>
      <c r="AC519" s="454">
        <v>25</v>
      </c>
      <c r="AD519" s="454">
        <v>17</v>
      </c>
      <c r="AE519" s="454">
        <v>-26</v>
      </c>
      <c r="AF519" s="454">
        <v>-12</v>
      </c>
      <c r="AG519" s="454">
        <v>6</v>
      </c>
    </row>
    <row r="520" spans="2:33" s="442" customFormat="1" ht="15" customHeight="1" x14ac:dyDescent="0.3">
      <c r="B520" s="372">
        <v>44342</v>
      </c>
      <c r="C520" s="463"/>
      <c r="D520" s="463"/>
      <c r="E520" s="46"/>
      <c r="F520" s="46"/>
      <c r="G520" s="463"/>
      <c r="H520" s="157">
        <v>110</v>
      </c>
      <c r="I520" s="152">
        <v>24</v>
      </c>
      <c r="J520" s="153">
        <v>1488</v>
      </c>
      <c r="K520" s="154">
        <v>1.0047265361242403</v>
      </c>
      <c r="L520" s="153">
        <v>131</v>
      </c>
      <c r="M520" s="154">
        <v>1.1293103448275863</v>
      </c>
      <c r="N520" s="155">
        <v>1619</v>
      </c>
      <c r="O520" s="84"/>
      <c r="P520" s="84"/>
      <c r="Q520" s="153">
        <v>1131</v>
      </c>
      <c r="R520" s="110">
        <f t="shared" ref="R520" si="385">Q520/Q$68</f>
        <v>1.4020930634838265</v>
      </c>
      <c r="S520" s="153">
        <v>151</v>
      </c>
      <c r="T520" s="110">
        <f t="shared" ref="T520" si="386">S520/S$68</f>
        <v>1.278401260090569</v>
      </c>
      <c r="U520" s="105">
        <f t="shared" ref="U520" si="387">Q520+S520</f>
        <v>1282</v>
      </c>
      <c r="V520" s="153">
        <v>0</v>
      </c>
      <c r="W520" s="110">
        <f t="shared" ref="W520" si="388">V520/$V$68</f>
        <v>0</v>
      </c>
      <c r="X520" s="153">
        <v>25</v>
      </c>
      <c r="Y520" s="464"/>
      <c r="Z520" s="144">
        <f t="shared" si="380"/>
        <v>25</v>
      </c>
      <c r="AA520" s="31"/>
      <c r="AB520" s="454">
        <v>-4</v>
      </c>
      <c r="AC520" s="454">
        <v>24</v>
      </c>
      <c r="AD520" s="454">
        <v>27</v>
      </c>
      <c r="AE520" s="454">
        <v>-24</v>
      </c>
      <c r="AF520" s="454">
        <v>-11</v>
      </c>
      <c r="AG520" s="454">
        <v>5</v>
      </c>
    </row>
    <row r="521" spans="2:33" s="442" customFormat="1" ht="15" customHeight="1" x14ac:dyDescent="0.3">
      <c r="B521" s="372">
        <v>44343</v>
      </c>
      <c r="C521" s="466"/>
      <c r="D521" s="466"/>
      <c r="E521" s="46"/>
      <c r="F521" s="46"/>
      <c r="G521" s="465"/>
      <c r="H521" s="157">
        <v>143</v>
      </c>
      <c r="I521" s="152">
        <v>24</v>
      </c>
      <c r="J521" s="153">
        <v>1412</v>
      </c>
      <c r="K521" s="154">
        <v>0.95469912102772148</v>
      </c>
      <c r="L521" s="153">
        <v>85</v>
      </c>
      <c r="M521" s="154">
        <v>0.79439252336448596</v>
      </c>
      <c r="N521" s="155">
        <v>1497</v>
      </c>
      <c r="O521" s="84"/>
      <c r="P521" s="84"/>
      <c r="Q521" s="153">
        <v>1486</v>
      </c>
      <c r="R521" s="110">
        <f t="shared" ref="R521:R527" si="389">Q521/Q$68</f>
        <v>1.8421841665225163</v>
      </c>
      <c r="S521" s="153">
        <v>144</v>
      </c>
      <c r="T521" s="110">
        <f t="shared" ref="T521:T527" si="390">S521/S$68</f>
        <v>1.219137625516834</v>
      </c>
      <c r="U521" s="105">
        <f t="shared" ref="U521:U527" si="391">Q521+S521</f>
        <v>1630</v>
      </c>
      <c r="V521" s="153">
        <v>0</v>
      </c>
      <c r="W521" s="110">
        <f t="shared" ref="W521:W527" si="392">V521/$V$68</f>
        <v>0</v>
      </c>
      <c r="X521" s="153">
        <v>12</v>
      </c>
      <c r="Y521" s="464"/>
      <c r="Z521" s="144">
        <f t="shared" ref="Z521:Z527" si="393">V521+X521</f>
        <v>12</v>
      </c>
      <c r="AA521" s="31"/>
      <c r="AB521" s="454">
        <v>-1</v>
      </c>
      <c r="AC521" s="454">
        <v>26</v>
      </c>
      <c r="AD521" s="454">
        <v>29</v>
      </c>
      <c r="AE521" s="454">
        <v>-25</v>
      </c>
      <c r="AF521" s="454">
        <v>-11</v>
      </c>
      <c r="AG521" s="454">
        <v>5</v>
      </c>
    </row>
    <row r="522" spans="2:33" s="442" customFormat="1" ht="15" customHeight="1" x14ac:dyDescent="0.3">
      <c r="B522" s="372">
        <v>44344</v>
      </c>
      <c r="C522" s="466"/>
      <c r="D522" s="466"/>
      <c r="E522" s="46"/>
      <c r="F522" s="46"/>
      <c r="G522" s="465"/>
      <c r="H522" s="157">
        <v>202</v>
      </c>
      <c r="I522" s="152">
        <v>17</v>
      </c>
      <c r="J522" s="153">
        <v>1492</v>
      </c>
      <c r="K522" s="154">
        <v>1.0047138047138047</v>
      </c>
      <c r="L522" s="153">
        <v>123</v>
      </c>
      <c r="M522" s="154">
        <v>1.0081967213114753</v>
      </c>
      <c r="N522" s="155">
        <v>1615</v>
      </c>
      <c r="O522" s="84"/>
      <c r="P522" s="84"/>
      <c r="Q522" s="153">
        <v>1514</v>
      </c>
      <c r="R522" s="110">
        <f t="shared" si="389"/>
        <v>1.8768955774664131</v>
      </c>
      <c r="S522" s="153">
        <v>217</v>
      </c>
      <c r="T522" s="110">
        <f t="shared" si="390"/>
        <v>1.8371726717857846</v>
      </c>
      <c r="U522" s="105">
        <f t="shared" si="391"/>
        <v>1731</v>
      </c>
      <c r="V522" s="153">
        <v>0</v>
      </c>
      <c r="W522" s="110">
        <f t="shared" si="392"/>
        <v>0</v>
      </c>
      <c r="X522" s="153">
        <v>7</v>
      </c>
      <c r="Y522" s="464"/>
      <c r="Z522" s="144">
        <f t="shared" si="393"/>
        <v>7</v>
      </c>
      <c r="AA522" s="31"/>
      <c r="AB522" s="454">
        <v>-4</v>
      </c>
      <c r="AC522" s="454">
        <v>29</v>
      </c>
      <c r="AD522" s="454">
        <v>28</v>
      </c>
      <c r="AE522" s="454">
        <v>-20</v>
      </c>
      <c r="AF522" s="454">
        <v>-10</v>
      </c>
      <c r="AG522" s="454">
        <v>4</v>
      </c>
    </row>
    <row r="523" spans="2:33" s="442" customFormat="1" ht="15" customHeight="1" x14ac:dyDescent="0.3">
      <c r="B523" s="372">
        <v>44345</v>
      </c>
      <c r="C523" s="466"/>
      <c r="D523" s="466"/>
      <c r="E523" s="46"/>
      <c r="F523" s="46"/>
      <c r="G523" s="465"/>
      <c r="H523" s="157">
        <v>186</v>
      </c>
      <c r="I523" s="152">
        <v>19</v>
      </c>
      <c r="J523" s="153">
        <v>920</v>
      </c>
      <c r="K523" s="154">
        <v>1.0087719298245614</v>
      </c>
      <c r="L523" s="153">
        <v>75</v>
      </c>
      <c r="M523" s="154">
        <v>1.5</v>
      </c>
      <c r="N523" s="155">
        <v>995</v>
      </c>
      <c r="O523" s="84"/>
      <c r="P523" s="84"/>
      <c r="Q523" s="157">
        <v>0</v>
      </c>
      <c r="R523" s="115">
        <f t="shared" si="389"/>
        <v>0</v>
      </c>
      <c r="S523" s="157">
        <v>0</v>
      </c>
      <c r="T523" s="115">
        <f t="shared" si="390"/>
        <v>0</v>
      </c>
      <c r="U523" s="124">
        <f t="shared" si="391"/>
        <v>0</v>
      </c>
      <c r="V523" s="157">
        <v>0</v>
      </c>
      <c r="W523" s="115">
        <f t="shared" si="392"/>
        <v>0</v>
      </c>
      <c r="X523" s="157">
        <v>0</v>
      </c>
      <c r="Y523" s="464"/>
      <c r="Z523" s="144">
        <f t="shared" si="393"/>
        <v>0</v>
      </c>
      <c r="AA523" s="31"/>
      <c r="AB523" s="454">
        <v>-10</v>
      </c>
      <c r="AC523" s="454">
        <v>13</v>
      </c>
      <c r="AD523" s="454">
        <v>35</v>
      </c>
      <c r="AE523" s="454">
        <v>-17</v>
      </c>
      <c r="AF523" s="454">
        <v>-1</v>
      </c>
      <c r="AG523" s="454">
        <v>2</v>
      </c>
    </row>
    <row r="524" spans="2:33" s="442" customFormat="1" ht="15" customHeight="1" x14ac:dyDescent="0.3">
      <c r="B524" s="372">
        <v>44346</v>
      </c>
      <c r="C524" s="466"/>
      <c r="D524" s="466"/>
      <c r="E524" s="46"/>
      <c r="F524" s="46"/>
      <c r="G524" s="465"/>
      <c r="H524" s="157">
        <v>247</v>
      </c>
      <c r="I524" s="152">
        <v>22</v>
      </c>
      <c r="J524" s="153">
        <v>895</v>
      </c>
      <c r="K524" s="154">
        <v>1.0044893378226711</v>
      </c>
      <c r="L524" s="153">
        <v>43</v>
      </c>
      <c r="M524" s="154">
        <v>1.303030303030303</v>
      </c>
      <c r="N524" s="155">
        <v>938</v>
      </c>
      <c r="O524" s="84"/>
      <c r="P524" s="84"/>
      <c r="Q524" s="157">
        <v>0</v>
      </c>
      <c r="R524" s="115">
        <f t="shared" si="389"/>
        <v>0</v>
      </c>
      <c r="S524" s="157">
        <v>0</v>
      </c>
      <c r="T524" s="115">
        <f t="shared" si="390"/>
        <v>0</v>
      </c>
      <c r="U524" s="124">
        <f t="shared" si="391"/>
        <v>0</v>
      </c>
      <c r="V524" s="157">
        <v>0</v>
      </c>
      <c r="W524" s="115">
        <f t="shared" si="392"/>
        <v>0</v>
      </c>
      <c r="X524" s="157">
        <v>0</v>
      </c>
      <c r="Y524" s="464"/>
      <c r="Z524" s="144">
        <f t="shared" si="393"/>
        <v>0</v>
      </c>
      <c r="AA524" s="31"/>
      <c r="AB524" s="454">
        <v>-12</v>
      </c>
      <c r="AC524" s="454">
        <v>6</v>
      </c>
      <c r="AD524" s="454">
        <v>34</v>
      </c>
      <c r="AE524" s="454">
        <v>-21</v>
      </c>
      <c r="AF524" s="454">
        <v>0</v>
      </c>
      <c r="AG524" s="454">
        <v>1</v>
      </c>
    </row>
    <row r="525" spans="2:33" s="442" customFormat="1" ht="15" customHeight="1" x14ac:dyDescent="0.3">
      <c r="B525" s="372">
        <v>44347</v>
      </c>
      <c r="C525" s="466"/>
      <c r="D525" s="466"/>
      <c r="E525" s="46"/>
      <c r="F525" s="46"/>
      <c r="G525" s="465"/>
      <c r="H525" s="157">
        <v>155</v>
      </c>
      <c r="I525" s="152">
        <v>36</v>
      </c>
      <c r="J525" s="153">
        <v>1479</v>
      </c>
      <c r="K525" s="154">
        <v>0.99932432432432428</v>
      </c>
      <c r="L525" s="153">
        <v>112</v>
      </c>
      <c r="M525" s="154">
        <v>1.087378640776699</v>
      </c>
      <c r="N525" s="155">
        <v>1591</v>
      </c>
      <c r="O525" s="84"/>
      <c r="P525" s="84"/>
      <c r="Q525" s="153">
        <v>1628</v>
      </c>
      <c r="R525" s="110">
        <f t="shared" si="389"/>
        <v>2.0182206077379923</v>
      </c>
      <c r="S525" s="153">
        <v>335</v>
      </c>
      <c r="T525" s="110">
        <f t="shared" si="390"/>
        <v>2.8361882260287459</v>
      </c>
      <c r="U525" s="105">
        <f t="shared" si="391"/>
        <v>1963</v>
      </c>
      <c r="V525" s="153">
        <v>0</v>
      </c>
      <c r="W525" s="110">
        <f t="shared" si="392"/>
        <v>0</v>
      </c>
      <c r="X525" s="153">
        <v>21</v>
      </c>
      <c r="Y525" s="464"/>
      <c r="Z525" s="144">
        <f t="shared" si="393"/>
        <v>21</v>
      </c>
      <c r="AA525" s="31"/>
      <c r="AB525" s="454">
        <v>-1</v>
      </c>
      <c r="AC525" s="454">
        <v>34</v>
      </c>
      <c r="AD525" s="454">
        <v>17</v>
      </c>
      <c r="AE525" s="454">
        <v>-24</v>
      </c>
      <c r="AF525" s="454">
        <v>-11</v>
      </c>
      <c r="AG525" s="454">
        <v>5</v>
      </c>
    </row>
    <row r="526" spans="2:33" s="442" customFormat="1" ht="15" customHeight="1" x14ac:dyDescent="0.3">
      <c r="B526" s="372">
        <v>44348</v>
      </c>
      <c r="C526" s="466"/>
      <c r="D526" s="466"/>
      <c r="E526" s="46"/>
      <c r="F526" s="46"/>
      <c r="G526" s="465"/>
      <c r="H526" s="157">
        <v>138</v>
      </c>
      <c r="I526" s="152">
        <v>31</v>
      </c>
      <c r="J526" s="153">
        <v>1485</v>
      </c>
      <c r="K526" s="154">
        <v>1.0027008777852802</v>
      </c>
      <c r="L526" s="153">
        <v>122</v>
      </c>
      <c r="M526" s="154">
        <v>1.1509433962264151</v>
      </c>
      <c r="N526" s="155">
        <v>1607</v>
      </c>
      <c r="O526" s="84"/>
      <c r="P526" s="84"/>
      <c r="Q526" s="153">
        <v>651</v>
      </c>
      <c r="R526" s="110">
        <f t="shared" si="389"/>
        <v>0.80704030444559771</v>
      </c>
      <c r="S526" s="153">
        <v>73</v>
      </c>
      <c r="T526" s="110">
        <f t="shared" si="390"/>
        <v>0.61803504626895056</v>
      </c>
      <c r="U526" s="105">
        <f t="shared" si="391"/>
        <v>724</v>
      </c>
      <c r="V526" s="153">
        <v>2</v>
      </c>
      <c r="W526" s="110">
        <f t="shared" si="392"/>
        <v>0.53749999999999998</v>
      </c>
      <c r="X526" s="153">
        <v>43</v>
      </c>
      <c r="Y526" s="464"/>
      <c r="Z526" s="144">
        <f t="shared" si="393"/>
        <v>45</v>
      </c>
      <c r="AA526" s="31"/>
      <c r="AB526" s="454">
        <v>5</v>
      </c>
      <c r="AC526" s="454">
        <v>36</v>
      </c>
      <c r="AD526" s="454">
        <v>18</v>
      </c>
      <c r="AE526" s="454">
        <v>-20</v>
      </c>
      <c r="AF526" s="454">
        <v>-12</v>
      </c>
      <c r="AG526" s="454">
        <v>5</v>
      </c>
    </row>
    <row r="527" spans="2:33" s="442" customFormat="1" ht="15" customHeight="1" x14ac:dyDescent="0.3">
      <c r="B527" s="372">
        <v>44349</v>
      </c>
      <c r="C527" s="466"/>
      <c r="D527" s="466"/>
      <c r="E527" s="46"/>
      <c r="F527" s="46"/>
      <c r="G527" s="465"/>
      <c r="H527" s="157">
        <v>163</v>
      </c>
      <c r="I527" s="152">
        <v>34</v>
      </c>
      <c r="J527" s="153">
        <v>395</v>
      </c>
      <c r="K527" s="154">
        <v>0.26671168129642131</v>
      </c>
      <c r="L527" s="153">
        <v>38</v>
      </c>
      <c r="M527" s="154">
        <v>0.32758620689655171</v>
      </c>
      <c r="N527" s="155">
        <v>433</v>
      </c>
      <c r="O527" s="84"/>
      <c r="P527" s="84"/>
      <c r="Q527" s="153">
        <v>891</v>
      </c>
      <c r="R527" s="110">
        <f t="shared" si="389"/>
        <v>1.1045666839647121</v>
      </c>
      <c r="S527" s="153">
        <v>51</v>
      </c>
      <c r="T527" s="110">
        <f t="shared" si="390"/>
        <v>0.43177790903721203</v>
      </c>
      <c r="U527" s="105">
        <f t="shared" si="391"/>
        <v>942</v>
      </c>
      <c r="V527" s="153">
        <v>0</v>
      </c>
      <c r="W527" s="110">
        <f t="shared" si="392"/>
        <v>0</v>
      </c>
      <c r="X527" s="153">
        <v>65</v>
      </c>
      <c r="Y527" s="464"/>
      <c r="Z527" s="144">
        <f t="shared" si="393"/>
        <v>65</v>
      </c>
      <c r="AA527" s="31"/>
      <c r="AB527" s="454">
        <v>6</v>
      </c>
      <c r="AC527" s="454">
        <v>35</v>
      </c>
      <c r="AD527" s="454">
        <v>29</v>
      </c>
      <c r="AE527" s="454">
        <v>-17</v>
      </c>
      <c r="AF527" s="454">
        <v>-11</v>
      </c>
      <c r="AG527" s="454">
        <v>3</v>
      </c>
    </row>
    <row r="528" spans="2:33" s="442" customFormat="1" ht="15" customHeight="1" x14ac:dyDescent="0.3">
      <c r="B528" s="372">
        <v>44350</v>
      </c>
      <c r="C528" s="466"/>
      <c r="D528" s="466"/>
      <c r="E528" s="46"/>
      <c r="F528" s="46"/>
      <c r="G528" s="465"/>
      <c r="H528" s="157">
        <v>201</v>
      </c>
      <c r="I528" s="152">
        <v>27</v>
      </c>
      <c r="J528" s="153">
        <v>905</v>
      </c>
      <c r="K528" s="154">
        <v>0.61189993238674778</v>
      </c>
      <c r="L528" s="153">
        <v>65</v>
      </c>
      <c r="M528" s="154">
        <v>0.60747663551401865</v>
      </c>
      <c r="N528" s="155">
        <v>970</v>
      </c>
      <c r="O528" s="84"/>
      <c r="P528" s="84"/>
      <c r="Q528" s="157">
        <v>0</v>
      </c>
      <c r="R528" s="115">
        <f t="shared" ref="R528:R534" si="394">Q528/Q$68</f>
        <v>0</v>
      </c>
      <c r="S528" s="157">
        <v>0</v>
      </c>
      <c r="T528" s="115">
        <f t="shared" ref="T528:T534" si="395">S528/S$68</f>
        <v>0</v>
      </c>
      <c r="U528" s="124">
        <f t="shared" ref="U528:U534" si="396">Q528+S528</f>
        <v>0</v>
      </c>
      <c r="V528" s="157">
        <v>0</v>
      </c>
      <c r="W528" s="115">
        <f t="shared" ref="W528:W534" si="397">V528/$V$68</f>
        <v>0</v>
      </c>
      <c r="X528" s="157">
        <v>0</v>
      </c>
      <c r="Y528" s="464"/>
      <c r="Z528" s="144">
        <f t="shared" ref="Z528:Z534" si="398">V528+X528</f>
        <v>0</v>
      </c>
      <c r="AA528" s="31"/>
      <c r="AB528" s="454">
        <v>-1</v>
      </c>
      <c r="AC528" s="454">
        <v>20</v>
      </c>
      <c r="AD528" s="454">
        <v>84</v>
      </c>
      <c r="AE528" s="454">
        <v>-41</v>
      </c>
      <c r="AF528" s="454">
        <v>-72</v>
      </c>
      <c r="AG528" s="454">
        <v>19</v>
      </c>
    </row>
    <row r="529" spans="2:33" s="442" customFormat="1" ht="15" customHeight="1" x14ac:dyDescent="0.3">
      <c r="B529" s="372">
        <v>44351</v>
      </c>
      <c r="C529" s="467"/>
      <c r="D529" s="467"/>
      <c r="E529" s="46"/>
      <c r="F529" s="46"/>
      <c r="G529" s="467"/>
      <c r="H529" s="157">
        <v>237</v>
      </c>
      <c r="I529" s="152">
        <v>16</v>
      </c>
      <c r="J529" s="153">
        <v>1489</v>
      </c>
      <c r="K529" s="154">
        <v>1.0026936026936026</v>
      </c>
      <c r="L529" s="153">
        <v>120</v>
      </c>
      <c r="M529" s="154">
        <v>0.98360655737704916</v>
      </c>
      <c r="N529" s="155">
        <v>1609</v>
      </c>
      <c r="O529" s="84"/>
      <c r="P529" s="84"/>
      <c r="Q529" s="153">
        <v>638</v>
      </c>
      <c r="R529" s="110">
        <f t="shared" si="394"/>
        <v>0.79092429222164562</v>
      </c>
      <c r="S529" s="153">
        <v>40</v>
      </c>
      <c r="T529" s="110">
        <f t="shared" si="395"/>
        <v>0.33864934042134276</v>
      </c>
      <c r="U529" s="105">
        <f t="shared" si="396"/>
        <v>678</v>
      </c>
      <c r="V529" s="153">
        <v>0</v>
      </c>
      <c r="W529" s="110">
        <f t="shared" si="397"/>
        <v>0</v>
      </c>
      <c r="X529" s="153">
        <v>26</v>
      </c>
      <c r="Y529" s="464"/>
      <c r="Z529" s="144">
        <f t="shared" si="398"/>
        <v>26</v>
      </c>
      <c r="AA529" s="31"/>
      <c r="AB529" s="454">
        <v>-3</v>
      </c>
      <c r="AC529" s="454">
        <v>36</v>
      </c>
      <c r="AD529" s="454">
        <v>42</v>
      </c>
      <c r="AE529" s="454">
        <v>-22</v>
      </c>
      <c r="AF529" s="454">
        <v>-21</v>
      </c>
      <c r="AG529" s="454">
        <v>7</v>
      </c>
    </row>
    <row r="530" spans="2:33" s="442" customFormat="1" ht="15" customHeight="1" x14ac:dyDescent="0.3">
      <c r="B530" s="372">
        <v>44352</v>
      </c>
      <c r="C530" s="467"/>
      <c r="D530" s="467"/>
      <c r="E530" s="46"/>
      <c r="F530" s="46"/>
      <c r="G530" s="467"/>
      <c r="H530" s="157">
        <v>240</v>
      </c>
      <c r="I530" s="152">
        <v>21</v>
      </c>
      <c r="J530" s="153">
        <v>922</v>
      </c>
      <c r="K530" s="154">
        <v>1.0109649122807018</v>
      </c>
      <c r="L530" s="153">
        <v>70</v>
      </c>
      <c r="M530" s="154">
        <v>1.4</v>
      </c>
      <c r="N530" s="155">
        <v>992</v>
      </c>
      <c r="O530" s="84"/>
      <c r="P530" s="84"/>
      <c r="Q530" s="157">
        <v>0</v>
      </c>
      <c r="R530" s="115">
        <f t="shared" si="394"/>
        <v>0</v>
      </c>
      <c r="S530" s="157">
        <v>0</v>
      </c>
      <c r="T530" s="115">
        <f t="shared" si="395"/>
        <v>0</v>
      </c>
      <c r="U530" s="124">
        <f t="shared" si="396"/>
        <v>0</v>
      </c>
      <c r="V530" s="157">
        <v>0</v>
      </c>
      <c r="W530" s="115">
        <f t="shared" si="397"/>
        <v>0</v>
      </c>
      <c r="X530" s="157">
        <v>0</v>
      </c>
      <c r="Y530" s="464"/>
      <c r="Z530" s="144">
        <f t="shared" si="398"/>
        <v>0</v>
      </c>
      <c r="AA530" s="31"/>
      <c r="AB530" s="454">
        <v>-10</v>
      </c>
      <c r="AC530" s="454">
        <v>11</v>
      </c>
      <c r="AD530" s="454">
        <v>51</v>
      </c>
      <c r="AE530" s="454">
        <v>-17</v>
      </c>
      <c r="AF530" s="454">
        <v>-4</v>
      </c>
      <c r="AG530" s="454">
        <v>2</v>
      </c>
    </row>
    <row r="531" spans="2:33" s="442" customFormat="1" ht="15" customHeight="1" x14ac:dyDescent="0.3">
      <c r="B531" s="372">
        <v>44353</v>
      </c>
      <c r="C531" s="467"/>
      <c r="D531" s="467"/>
      <c r="E531" s="46"/>
      <c r="F531" s="46"/>
      <c r="G531" s="467"/>
      <c r="H531" s="157">
        <v>267</v>
      </c>
      <c r="I531" s="152">
        <v>21</v>
      </c>
      <c r="J531" s="153">
        <v>311</v>
      </c>
      <c r="K531" s="154">
        <v>0.3490460157126824</v>
      </c>
      <c r="L531" s="153">
        <v>42</v>
      </c>
      <c r="M531" s="154">
        <v>1.2727272727272727</v>
      </c>
      <c r="N531" s="155">
        <v>353</v>
      </c>
      <c r="O531" s="84"/>
      <c r="P531" s="84"/>
      <c r="Q531" s="157">
        <v>0</v>
      </c>
      <c r="R531" s="115">
        <f t="shared" si="394"/>
        <v>0</v>
      </c>
      <c r="S531" s="157">
        <v>0</v>
      </c>
      <c r="T531" s="115">
        <f t="shared" si="395"/>
        <v>0</v>
      </c>
      <c r="U531" s="124">
        <f t="shared" si="396"/>
        <v>0</v>
      </c>
      <c r="V531" s="157">
        <v>0</v>
      </c>
      <c r="W531" s="115">
        <f t="shared" si="397"/>
        <v>0</v>
      </c>
      <c r="X531" s="157">
        <v>0</v>
      </c>
      <c r="Y531" s="464"/>
      <c r="Z531" s="144">
        <f t="shared" si="398"/>
        <v>0</v>
      </c>
      <c r="AA531" s="31"/>
      <c r="AB531" s="454">
        <v>-13</v>
      </c>
      <c r="AC531" s="454">
        <v>5</v>
      </c>
      <c r="AD531" s="454">
        <v>39</v>
      </c>
      <c r="AE531" s="454">
        <v>-20</v>
      </c>
      <c r="AF531" s="454">
        <v>0</v>
      </c>
      <c r="AG531" s="454">
        <v>0</v>
      </c>
    </row>
    <row r="532" spans="2:33" s="442" customFormat="1" ht="15" customHeight="1" x14ac:dyDescent="0.3">
      <c r="B532" s="372">
        <v>44354</v>
      </c>
      <c r="C532" s="467"/>
      <c r="D532" s="467"/>
      <c r="E532" s="46"/>
      <c r="F532" s="46"/>
      <c r="G532" s="467"/>
      <c r="H532" s="157">
        <v>203</v>
      </c>
      <c r="I532" s="152">
        <v>20</v>
      </c>
      <c r="J532" s="153">
        <v>529</v>
      </c>
      <c r="K532" s="154">
        <v>0.35743243243243245</v>
      </c>
      <c r="L532" s="153">
        <v>109</v>
      </c>
      <c r="M532" s="154">
        <v>1.058252427184466</v>
      </c>
      <c r="N532" s="155">
        <v>638</v>
      </c>
      <c r="O532" s="84"/>
      <c r="P532" s="84"/>
      <c r="Q532" s="153">
        <v>616</v>
      </c>
      <c r="R532" s="110">
        <f t="shared" si="394"/>
        <v>0.76365104076572687</v>
      </c>
      <c r="S532" s="153">
        <v>65</v>
      </c>
      <c r="T532" s="110">
        <f t="shared" si="395"/>
        <v>0.55030517818468205</v>
      </c>
      <c r="U532" s="105">
        <f t="shared" si="396"/>
        <v>681</v>
      </c>
      <c r="V532" s="153">
        <v>0</v>
      </c>
      <c r="W532" s="110">
        <f t="shared" si="397"/>
        <v>0</v>
      </c>
      <c r="X532" s="153">
        <v>21</v>
      </c>
      <c r="Y532" s="464"/>
      <c r="Z532" s="144">
        <f t="shared" si="398"/>
        <v>21</v>
      </c>
      <c r="AA532" s="31"/>
      <c r="AB532" s="454">
        <v>-1</v>
      </c>
      <c r="AC532" s="454">
        <v>32</v>
      </c>
      <c r="AD532" s="454">
        <v>34</v>
      </c>
      <c r="AE532" s="454">
        <v>-25</v>
      </c>
      <c r="AF532" s="454">
        <v>-13</v>
      </c>
      <c r="AG532" s="454">
        <v>5</v>
      </c>
    </row>
    <row r="533" spans="2:33" s="442" customFormat="1" ht="15" customHeight="1" x14ac:dyDescent="0.3">
      <c r="B533" s="372">
        <v>44355</v>
      </c>
      <c r="C533" s="467"/>
      <c r="D533" s="467"/>
      <c r="E533" s="46"/>
      <c r="F533" s="46"/>
      <c r="G533" s="467"/>
      <c r="H533" s="157">
        <v>140</v>
      </c>
      <c r="I533" s="152">
        <v>36</v>
      </c>
      <c r="J533" s="153">
        <v>555</v>
      </c>
      <c r="K533" s="154">
        <v>0.37474679270763001</v>
      </c>
      <c r="L533" s="153">
        <v>124</v>
      </c>
      <c r="M533" s="154">
        <v>1.1698113207547169</v>
      </c>
      <c r="N533" s="155">
        <v>679</v>
      </c>
      <c r="O533" s="84"/>
      <c r="P533" s="84"/>
      <c r="Q533" s="153">
        <v>818</v>
      </c>
      <c r="R533" s="110">
        <f t="shared" si="394"/>
        <v>1.0140690768609815</v>
      </c>
      <c r="S533" s="153">
        <v>70</v>
      </c>
      <c r="T533" s="110">
        <f t="shared" si="395"/>
        <v>0.59263634573734991</v>
      </c>
      <c r="U533" s="105">
        <f t="shared" si="396"/>
        <v>888</v>
      </c>
      <c r="V533" s="153">
        <v>1</v>
      </c>
      <c r="W533" s="110">
        <f t="shared" si="397"/>
        <v>0.26874999999999999</v>
      </c>
      <c r="X533" s="153">
        <v>20</v>
      </c>
      <c r="Y533" s="464"/>
      <c r="Z533" s="144">
        <f t="shared" si="398"/>
        <v>21</v>
      </c>
      <c r="AA533" s="31"/>
      <c r="AB533" s="454">
        <v>3</v>
      </c>
      <c r="AC533" s="454">
        <v>35</v>
      </c>
      <c r="AD533" s="454">
        <v>35</v>
      </c>
      <c r="AE533" s="454">
        <v>-23</v>
      </c>
      <c r="AF533" s="454">
        <v>-12</v>
      </c>
      <c r="AG533" s="454">
        <v>5</v>
      </c>
    </row>
    <row r="534" spans="2:33" s="442" customFormat="1" ht="15" customHeight="1" x14ac:dyDescent="0.3">
      <c r="B534" s="372">
        <v>44356</v>
      </c>
      <c r="C534" s="467"/>
      <c r="D534" s="467"/>
      <c r="E534" s="46"/>
      <c r="F534" s="46"/>
      <c r="G534" s="467"/>
      <c r="H534" s="157">
        <v>168</v>
      </c>
      <c r="I534" s="152">
        <v>23</v>
      </c>
      <c r="J534" s="153">
        <v>1484</v>
      </c>
      <c r="K534" s="154">
        <v>1.0020256583389602</v>
      </c>
      <c r="L534" s="153">
        <v>118</v>
      </c>
      <c r="M534" s="154">
        <v>1.0172413793103448</v>
      </c>
      <c r="N534" s="155">
        <v>1602</v>
      </c>
      <c r="O534" s="84"/>
      <c r="P534" s="84"/>
      <c r="Q534" s="153">
        <v>408</v>
      </c>
      <c r="R534" s="110">
        <f t="shared" si="394"/>
        <v>0.5057948451824944</v>
      </c>
      <c r="S534" s="153">
        <v>63</v>
      </c>
      <c r="T534" s="110">
        <f t="shared" si="395"/>
        <v>0.53337271116361484</v>
      </c>
      <c r="U534" s="105">
        <f t="shared" si="396"/>
        <v>471</v>
      </c>
      <c r="V534" s="153">
        <v>3</v>
      </c>
      <c r="W534" s="110">
        <f t="shared" si="397"/>
        <v>0.80625000000000002</v>
      </c>
      <c r="X534" s="153">
        <v>30</v>
      </c>
      <c r="Y534" s="464"/>
      <c r="Z534" s="144">
        <f t="shared" si="398"/>
        <v>33</v>
      </c>
      <c r="AA534" s="31"/>
      <c r="AB534" s="454">
        <v>9</v>
      </c>
      <c r="AC534" s="454">
        <v>38</v>
      </c>
      <c r="AD534" s="454">
        <v>55</v>
      </c>
      <c r="AE534" s="454">
        <v>-16</v>
      </c>
      <c r="AF534" s="454">
        <v>-12</v>
      </c>
      <c r="AG534" s="454">
        <v>2</v>
      </c>
    </row>
    <row r="535" spans="2:33" s="442" customFormat="1" ht="15" customHeight="1" x14ac:dyDescent="0.3">
      <c r="B535" s="372">
        <v>44357</v>
      </c>
      <c r="C535" s="467"/>
      <c r="D535" s="467"/>
      <c r="E535" s="46"/>
      <c r="F535" s="46"/>
      <c r="G535" s="461"/>
      <c r="H535" s="157">
        <v>195</v>
      </c>
      <c r="I535" s="152">
        <v>24</v>
      </c>
      <c r="J535" s="153">
        <v>906</v>
      </c>
      <c r="K535" s="154">
        <v>0.61257606490872207</v>
      </c>
      <c r="L535" s="153">
        <v>72</v>
      </c>
      <c r="M535" s="154">
        <v>0.67289719626168221</v>
      </c>
      <c r="N535" s="155">
        <v>978</v>
      </c>
      <c r="O535" s="84"/>
      <c r="P535" s="84"/>
      <c r="Q535" s="157">
        <v>0</v>
      </c>
      <c r="R535" s="115">
        <f t="shared" ref="R535:R541" si="399">Q535/Q$68</f>
        <v>0</v>
      </c>
      <c r="S535" s="157">
        <v>0</v>
      </c>
      <c r="T535" s="115">
        <f t="shared" ref="T535:T541" si="400">S535/S$68</f>
        <v>0</v>
      </c>
      <c r="U535" s="124">
        <f t="shared" ref="U535:U541" si="401">Q535+S535</f>
        <v>0</v>
      </c>
      <c r="V535" s="157">
        <v>0</v>
      </c>
      <c r="W535" s="115">
        <f t="shared" ref="W535:W541" si="402">V535/$V$68</f>
        <v>0</v>
      </c>
      <c r="X535" s="157">
        <v>0</v>
      </c>
      <c r="Y535" s="464"/>
      <c r="Z535" s="144">
        <f t="shared" ref="Z535:Z541" si="403">V535+X535</f>
        <v>0</v>
      </c>
      <c r="AA535" s="31"/>
      <c r="AB535" s="454">
        <v>-4</v>
      </c>
      <c r="AC535" s="454">
        <v>17</v>
      </c>
      <c r="AD535" s="454">
        <v>118</v>
      </c>
      <c r="AE535" s="454">
        <v>-41</v>
      </c>
      <c r="AF535" s="454">
        <v>-71</v>
      </c>
      <c r="AG535" s="454">
        <v>17</v>
      </c>
    </row>
    <row r="536" spans="2:33" s="442" customFormat="1" ht="15" customHeight="1" x14ac:dyDescent="0.3">
      <c r="B536" s="372">
        <v>44358</v>
      </c>
      <c r="C536" s="482"/>
      <c r="D536" s="482"/>
      <c r="E536" s="46"/>
      <c r="F536" s="46"/>
      <c r="G536" s="482"/>
      <c r="H536" s="157">
        <v>235</v>
      </c>
      <c r="I536" s="152">
        <v>18</v>
      </c>
      <c r="J536" s="153">
        <v>1489</v>
      </c>
      <c r="K536" s="154">
        <v>1.0026936026936026</v>
      </c>
      <c r="L536" s="153">
        <v>112</v>
      </c>
      <c r="M536" s="154">
        <v>0.91803278688524592</v>
      </c>
      <c r="N536" s="155">
        <v>1601</v>
      </c>
      <c r="O536" s="84"/>
      <c r="P536" s="84"/>
      <c r="Q536" s="153">
        <v>302</v>
      </c>
      <c r="R536" s="110">
        <f t="shared" si="399"/>
        <v>0.37438736089488556</v>
      </c>
      <c r="S536" s="153">
        <v>28</v>
      </c>
      <c r="T536" s="110">
        <f t="shared" si="400"/>
        <v>0.23705453829493994</v>
      </c>
      <c r="U536" s="105">
        <f t="shared" si="401"/>
        <v>330</v>
      </c>
      <c r="V536" s="153">
        <v>0</v>
      </c>
      <c r="W536" s="110">
        <f t="shared" si="402"/>
        <v>0</v>
      </c>
      <c r="X536" s="153">
        <v>7</v>
      </c>
      <c r="Y536" s="464"/>
      <c r="Z536" s="144">
        <f t="shared" si="403"/>
        <v>7</v>
      </c>
      <c r="AA536" s="31"/>
      <c r="AB536" s="454">
        <v>-4</v>
      </c>
      <c r="AC536" s="454">
        <v>36</v>
      </c>
      <c r="AD536" s="454">
        <v>52</v>
      </c>
      <c r="AE536" s="454">
        <v>-25</v>
      </c>
      <c r="AF536" s="454">
        <v>-24</v>
      </c>
      <c r="AG536" s="454">
        <v>7</v>
      </c>
    </row>
    <row r="537" spans="2:33" s="442" customFormat="1" ht="15" customHeight="1" x14ac:dyDescent="0.3">
      <c r="B537" s="372">
        <v>44359</v>
      </c>
      <c r="C537" s="482"/>
      <c r="D537" s="482"/>
      <c r="E537" s="46"/>
      <c r="F537" s="46"/>
      <c r="G537" s="482"/>
      <c r="H537" s="157">
        <v>219</v>
      </c>
      <c r="I537" s="152">
        <v>25</v>
      </c>
      <c r="J537" s="153">
        <v>921</v>
      </c>
      <c r="K537" s="154">
        <v>1.0098684210526316</v>
      </c>
      <c r="L537" s="153">
        <v>65</v>
      </c>
      <c r="M537" s="154">
        <v>1.3</v>
      </c>
      <c r="N537" s="155">
        <v>986</v>
      </c>
      <c r="O537" s="84"/>
      <c r="P537" s="84"/>
      <c r="Q537" s="157">
        <v>0</v>
      </c>
      <c r="R537" s="115">
        <f t="shared" si="399"/>
        <v>0</v>
      </c>
      <c r="S537" s="157">
        <v>0</v>
      </c>
      <c r="T537" s="115">
        <f t="shared" si="400"/>
        <v>0</v>
      </c>
      <c r="U537" s="124">
        <f t="shared" si="401"/>
        <v>0</v>
      </c>
      <c r="V537" s="157">
        <v>0</v>
      </c>
      <c r="W537" s="115">
        <f t="shared" si="402"/>
        <v>0</v>
      </c>
      <c r="X537" s="157">
        <v>0</v>
      </c>
      <c r="Y537" s="464"/>
      <c r="Z537" s="144">
        <f t="shared" si="403"/>
        <v>0</v>
      </c>
      <c r="AA537" s="31"/>
      <c r="AB537" s="454">
        <v>-13</v>
      </c>
      <c r="AC537" s="454">
        <v>12</v>
      </c>
      <c r="AD537" s="454">
        <v>46</v>
      </c>
      <c r="AE537" s="454">
        <v>-20</v>
      </c>
      <c r="AF537" s="454">
        <v>-6</v>
      </c>
      <c r="AG537" s="454">
        <v>2</v>
      </c>
    </row>
    <row r="538" spans="2:33" s="442" customFormat="1" ht="15" customHeight="1" x14ac:dyDescent="0.3">
      <c r="B538" s="372">
        <v>44360</v>
      </c>
      <c r="C538" s="482"/>
      <c r="D538" s="482"/>
      <c r="E538" s="46"/>
      <c r="F538" s="46"/>
      <c r="G538" s="482"/>
      <c r="H538" s="157">
        <v>251</v>
      </c>
      <c r="I538" s="152">
        <v>17</v>
      </c>
      <c r="J538" s="153">
        <v>900</v>
      </c>
      <c r="K538" s="154">
        <v>1.0101010101010102</v>
      </c>
      <c r="L538" s="153">
        <v>42</v>
      </c>
      <c r="M538" s="154">
        <v>1.2727272727272727</v>
      </c>
      <c r="N538" s="155">
        <v>942</v>
      </c>
      <c r="O538" s="84"/>
      <c r="P538" s="84"/>
      <c r="Q538" s="157">
        <v>0</v>
      </c>
      <c r="R538" s="115">
        <f t="shared" si="399"/>
        <v>0</v>
      </c>
      <c r="S538" s="157">
        <v>0</v>
      </c>
      <c r="T538" s="115">
        <f t="shared" si="400"/>
        <v>0</v>
      </c>
      <c r="U538" s="124">
        <f t="shared" si="401"/>
        <v>0</v>
      </c>
      <c r="V538" s="157">
        <v>0</v>
      </c>
      <c r="W538" s="115">
        <f t="shared" si="402"/>
        <v>0</v>
      </c>
      <c r="X538" s="157">
        <v>0</v>
      </c>
      <c r="Y538" s="464"/>
      <c r="Z538" s="144">
        <f t="shared" si="403"/>
        <v>0</v>
      </c>
      <c r="AA538" s="31"/>
      <c r="AB538" s="454">
        <v>-16</v>
      </c>
      <c r="AC538" s="454">
        <v>4</v>
      </c>
      <c r="AD538" s="454">
        <v>30</v>
      </c>
      <c r="AE538" s="454">
        <v>-21</v>
      </c>
      <c r="AF538" s="454">
        <v>0</v>
      </c>
      <c r="AG538" s="454">
        <v>-1</v>
      </c>
    </row>
    <row r="539" spans="2:33" s="442" customFormat="1" ht="15" customHeight="1" x14ac:dyDescent="0.3">
      <c r="B539" s="372">
        <v>44361</v>
      </c>
      <c r="C539" s="482"/>
      <c r="D539" s="482"/>
      <c r="E539" s="46"/>
      <c r="F539" s="46"/>
      <c r="G539" s="482"/>
      <c r="H539" s="157">
        <v>206</v>
      </c>
      <c r="I539" s="152">
        <v>24</v>
      </c>
      <c r="J539" s="153">
        <v>1495</v>
      </c>
      <c r="K539" s="154">
        <v>1.0101351351351351</v>
      </c>
      <c r="L539" s="153">
        <v>109</v>
      </c>
      <c r="M539" s="154">
        <v>1.058252427184466</v>
      </c>
      <c r="N539" s="155">
        <v>1604</v>
      </c>
      <c r="O539" s="84"/>
      <c r="P539" s="84"/>
      <c r="Q539" s="153">
        <v>635</v>
      </c>
      <c r="R539" s="110">
        <f t="shared" si="399"/>
        <v>0.78720521247765674</v>
      </c>
      <c r="S539" s="153">
        <v>61</v>
      </c>
      <c r="T539" s="110">
        <f t="shared" si="400"/>
        <v>0.51644024414254774</v>
      </c>
      <c r="U539" s="105">
        <f t="shared" si="401"/>
        <v>696</v>
      </c>
      <c r="V539" s="153">
        <v>20</v>
      </c>
      <c r="W539" s="110">
        <f t="shared" si="402"/>
        <v>5.375</v>
      </c>
      <c r="X539" s="153">
        <v>14</v>
      </c>
      <c r="Y539" s="464"/>
      <c r="Z539" s="144">
        <f t="shared" si="403"/>
        <v>34</v>
      </c>
      <c r="AA539" s="31"/>
      <c r="AB539" s="454">
        <v>-3</v>
      </c>
      <c r="AC539" s="454">
        <v>28</v>
      </c>
      <c r="AD539" s="454">
        <v>31</v>
      </c>
      <c r="AE539" s="454">
        <v>-23</v>
      </c>
      <c r="AF539" s="454">
        <v>-11</v>
      </c>
      <c r="AG539" s="454">
        <v>5</v>
      </c>
    </row>
    <row r="540" spans="2:33" s="442" customFormat="1" ht="15" customHeight="1" x14ac:dyDescent="0.3">
      <c r="B540" s="372">
        <v>44362</v>
      </c>
      <c r="C540" s="482"/>
      <c r="D540" s="482"/>
      <c r="E540" s="46"/>
      <c r="F540" s="46"/>
      <c r="G540" s="482"/>
      <c r="H540" s="157">
        <v>145</v>
      </c>
      <c r="I540" s="152">
        <v>27</v>
      </c>
      <c r="J540" s="153">
        <v>1498</v>
      </c>
      <c r="K540" s="154">
        <v>1.0114787305874409</v>
      </c>
      <c r="L540" s="153">
        <v>130</v>
      </c>
      <c r="M540" s="154">
        <v>1.2264150943396226</v>
      </c>
      <c r="N540" s="155">
        <v>1628</v>
      </c>
      <c r="O540" s="84"/>
      <c r="P540" s="84"/>
      <c r="Q540" s="153">
        <v>746</v>
      </c>
      <c r="R540" s="110">
        <f t="shared" si="399"/>
        <v>0.92481116300524713</v>
      </c>
      <c r="S540" s="153">
        <v>95</v>
      </c>
      <c r="T540" s="110">
        <f t="shared" si="400"/>
        <v>0.8042921835006891</v>
      </c>
      <c r="U540" s="105">
        <f t="shared" si="401"/>
        <v>841</v>
      </c>
      <c r="V540" s="153">
        <v>0</v>
      </c>
      <c r="W540" s="110">
        <f t="shared" si="402"/>
        <v>0</v>
      </c>
      <c r="X540" s="153">
        <v>34</v>
      </c>
      <c r="Y540" s="464"/>
      <c r="Z540" s="144">
        <f t="shared" si="403"/>
        <v>34</v>
      </c>
      <c r="AA540" s="31"/>
      <c r="AB540" s="454">
        <v>-5</v>
      </c>
      <c r="AC540" s="454">
        <v>22</v>
      </c>
      <c r="AD540" s="454">
        <v>18</v>
      </c>
      <c r="AE540" s="454">
        <v>-24</v>
      </c>
      <c r="AF540" s="454">
        <v>-11</v>
      </c>
      <c r="AG540" s="454">
        <v>6</v>
      </c>
    </row>
    <row r="541" spans="2:33" s="442" customFormat="1" ht="15" customHeight="1" x14ac:dyDescent="0.3">
      <c r="B541" s="372">
        <v>44363</v>
      </c>
      <c r="C541" s="482"/>
      <c r="D541" s="482"/>
      <c r="E541" s="46"/>
      <c r="F541" s="46"/>
      <c r="G541" s="482"/>
      <c r="H541" s="157">
        <v>197</v>
      </c>
      <c r="I541" s="483">
        <v>30</v>
      </c>
      <c r="J541" s="153">
        <v>1481</v>
      </c>
      <c r="K541" s="154">
        <v>1</v>
      </c>
      <c r="L541" s="153">
        <v>132</v>
      </c>
      <c r="M541" s="154">
        <v>1.1379310344827587</v>
      </c>
      <c r="N541" s="155">
        <v>1613</v>
      </c>
      <c r="O541" s="84"/>
      <c r="P541" s="84"/>
      <c r="Q541" s="153">
        <v>1013</v>
      </c>
      <c r="R541" s="110">
        <f t="shared" si="399"/>
        <v>1.2558092602202617</v>
      </c>
      <c r="S541" s="153">
        <v>105</v>
      </c>
      <c r="T541" s="110">
        <f t="shared" si="400"/>
        <v>0.88895451860602481</v>
      </c>
      <c r="U541" s="105">
        <f t="shared" si="401"/>
        <v>1118</v>
      </c>
      <c r="V541" s="153">
        <v>0</v>
      </c>
      <c r="W541" s="110">
        <f t="shared" si="402"/>
        <v>0</v>
      </c>
      <c r="X541" s="153">
        <v>20</v>
      </c>
      <c r="Y541" s="464"/>
      <c r="Z541" s="144">
        <f t="shared" si="403"/>
        <v>20</v>
      </c>
      <c r="AA541" s="31"/>
      <c r="AB541" s="454">
        <v>-1</v>
      </c>
      <c r="AC541" s="454">
        <v>29</v>
      </c>
      <c r="AD541" s="454">
        <v>27</v>
      </c>
      <c r="AE541" s="454">
        <v>-21</v>
      </c>
      <c r="AF541" s="454">
        <v>-11</v>
      </c>
      <c r="AG541" s="454">
        <v>5</v>
      </c>
    </row>
    <row r="542" spans="2:33" s="442" customFormat="1" ht="15" customHeight="1" x14ac:dyDescent="0.3">
      <c r="B542" s="372">
        <v>44364</v>
      </c>
      <c r="C542" s="484"/>
      <c r="D542" s="484"/>
      <c r="E542" s="46"/>
      <c r="F542" s="46"/>
      <c r="G542" s="484"/>
      <c r="H542" s="157">
        <v>209</v>
      </c>
      <c r="I542" s="483">
        <v>29</v>
      </c>
      <c r="J542" s="153">
        <v>1494</v>
      </c>
      <c r="K542" s="154">
        <v>1.0101419878296145</v>
      </c>
      <c r="L542" s="153">
        <v>114</v>
      </c>
      <c r="M542" s="154">
        <v>1.0654205607476634</v>
      </c>
      <c r="N542" s="155">
        <v>1608</v>
      </c>
      <c r="O542" s="84"/>
      <c r="P542" s="84"/>
      <c r="Q542" s="153">
        <v>773</v>
      </c>
      <c r="R542" s="110">
        <f t="shared" ref="R542:R547" si="404">Q542/Q$68</f>
        <v>0.95828288070114753</v>
      </c>
      <c r="S542" s="153">
        <v>135</v>
      </c>
      <c r="T542" s="110">
        <f t="shared" ref="T542:T547" si="405">S542/S$68</f>
        <v>1.142941523922032</v>
      </c>
      <c r="U542" s="105">
        <f t="shared" ref="U542:U547" si="406">Q542+S542</f>
        <v>908</v>
      </c>
      <c r="V542" s="153">
        <v>0</v>
      </c>
      <c r="W542" s="110">
        <f t="shared" ref="W542:W547" si="407">V542/$V$68</f>
        <v>0</v>
      </c>
      <c r="X542" s="153">
        <v>11</v>
      </c>
      <c r="Y542" s="464"/>
      <c r="Z542" s="144">
        <f t="shared" ref="Z542:Z547" si="408">V542+X542</f>
        <v>11</v>
      </c>
      <c r="AA542" s="31"/>
      <c r="AB542" s="454">
        <v>-4</v>
      </c>
      <c r="AC542" s="454">
        <v>25</v>
      </c>
      <c r="AD542" s="454">
        <v>9</v>
      </c>
      <c r="AE542" s="454">
        <v>-25</v>
      </c>
      <c r="AF542" s="454">
        <v>-13</v>
      </c>
      <c r="AG542" s="454">
        <v>6</v>
      </c>
    </row>
    <row r="543" spans="2:33" s="442" customFormat="1" ht="15" customHeight="1" x14ac:dyDescent="0.3">
      <c r="B543" s="372">
        <v>44365</v>
      </c>
      <c r="C543" s="484"/>
      <c r="D543" s="484"/>
      <c r="E543" s="46"/>
      <c r="F543" s="46"/>
      <c r="G543" s="484"/>
      <c r="H543" s="157">
        <v>263</v>
      </c>
      <c r="I543" s="483">
        <v>16</v>
      </c>
      <c r="J543" s="153">
        <v>1495</v>
      </c>
      <c r="K543" s="154">
        <v>1.0067340067340067</v>
      </c>
      <c r="L543" s="153">
        <v>126</v>
      </c>
      <c r="M543" s="154">
        <v>1.0327868852459017</v>
      </c>
      <c r="N543" s="155">
        <v>1621</v>
      </c>
      <c r="O543" s="84"/>
      <c r="P543" s="84"/>
      <c r="Q543" s="153">
        <v>648</v>
      </c>
      <c r="R543" s="110">
        <f t="shared" si="404"/>
        <v>0.80332122470160872</v>
      </c>
      <c r="S543" s="153">
        <v>85</v>
      </c>
      <c r="T543" s="110">
        <f t="shared" si="405"/>
        <v>0.71962984839535338</v>
      </c>
      <c r="U543" s="105">
        <f t="shared" si="406"/>
        <v>733</v>
      </c>
      <c r="V543" s="153">
        <v>0</v>
      </c>
      <c r="W543" s="110">
        <f t="shared" si="407"/>
        <v>0</v>
      </c>
      <c r="X543" s="153">
        <v>20</v>
      </c>
      <c r="Y543" s="464"/>
      <c r="Z543" s="144">
        <f t="shared" si="408"/>
        <v>20</v>
      </c>
      <c r="AA543" s="31"/>
      <c r="AB543" s="454">
        <v>-9</v>
      </c>
      <c r="AC543" s="454">
        <v>24</v>
      </c>
      <c r="AD543" s="454">
        <v>8</v>
      </c>
      <c r="AE543" s="454">
        <v>-25</v>
      </c>
      <c r="AF543" s="454">
        <v>-13</v>
      </c>
      <c r="AG543" s="454">
        <v>6</v>
      </c>
    </row>
    <row r="544" spans="2:33" s="442" customFormat="1" ht="15" customHeight="1" x14ac:dyDescent="0.3">
      <c r="B544" s="372">
        <v>44366</v>
      </c>
      <c r="C544" s="484"/>
      <c r="D544" s="484"/>
      <c r="E544" s="46"/>
      <c r="F544" s="46"/>
      <c r="G544" s="484"/>
      <c r="H544" s="157">
        <v>245</v>
      </c>
      <c r="I544" s="483">
        <v>24</v>
      </c>
      <c r="J544" s="153">
        <v>926</v>
      </c>
      <c r="K544" s="154">
        <v>1.0153508771929824</v>
      </c>
      <c r="L544" s="153">
        <v>75</v>
      </c>
      <c r="M544" s="154">
        <v>1.5</v>
      </c>
      <c r="N544" s="155">
        <v>1001</v>
      </c>
      <c r="O544" s="84"/>
      <c r="P544" s="84"/>
      <c r="Q544" s="157">
        <v>0</v>
      </c>
      <c r="R544" s="115">
        <f t="shared" si="404"/>
        <v>0</v>
      </c>
      <c r="S544" s="157">
        <v>0</v>
      </c>
      <c r="T544" s="115">
        <f t="shared" si="405"/>
        <v>0</v>
      </c>
      <c r="U544" s="124">
        <f t="shared" si="406"/>
        <v>0</v>
      </c>
      <c r="V544" s="157">
        <v>0</v>
      </c>
      <c r="W544" s="115">
        <f t="shared" si="407"/>
        <v>0</v>
      </c>
      <c r="X544" s="157">
        <v>0</v>
      </c>
      <c r="Y544" s="158"/>
      <c r="Z544" s="125">
        <f t="shared" si="408"/>
        <v>0</v>
      </c>
      <c r="AA544" s="31"/>
      <c r="AB544" s="454">
        <v>-18</v>
      </c>
      <c r="AC544" s="454">
        <v>10</v>
      </c>
      <c r="AD544" s="454">
        <v>-1</v>
      </c>
      <c r="AE544" s="454">
        <v>-27</v>
      </c>
      <c r="AF544" s="454">
        <v>-2</v>
      </c>
      <c r="AG544" s="454">
        <v>4</v>
      </c>
    </row>
    <row r="545" spans="2:33" s="442" customFormat="1" ht="15" customHeight="1" x14ac:dyDescent="0.3">
      <c r="B545" s="372">
        <v>44367</v>
      </c>
      <c r="C545" s="484"/>
      <c r="D545" s="484"/>
      <c r="E545" s="46"/>
      <c r="F545" s="46"/>
      <c r="G545" s="484"/>
      <c r="H545" s="157">
        <v>273</v>
      </c>
      <c r="I545" s="483">
        <v>17</v>
      </c>
      <c r="J545" s="153">
        <v>899</v>
      </c>
      <c r="K545" s="154">
        <v>1.0089786756453423</v>
      </c>
      <c r="L545" s="153">
        <v>43</v>
      </c>
      <c r="M545" s="154">
        <v>1.303030303030303</v>
      </c>
      <c r="N545" s="155">
        <v>942</v>
      </c>
      <c r="O545" s="84"/>
      <c r="P545" s="84"/>
      <c r="Q545" s="157">
        <v>0</v>
      </c>
      <c r="R545" s="115">
        <f t="shared" si="404"/>
        <v>0</v>
      </c>
      <c r="S545" s="157">
        <v>0</v>
      </c>
      <c r="T545" s="115">
        <f t="shared" si="405"/>
        <v>0</v>
      </c>
      <c r="U545" s="124">
        <f t="shared" si="406"/>
        <v>0</v>
      </c>
      <c r="V545" s="157">
        <v>0</v>
      </c>
      <c r="W545" s="115">
        <f t="shared" si="407"/>
        <v>0</v>
      </c>
      <c r="X545" s="157">
        <v>0</v>
      </c>
      <c r="Y545" s="158"/>
      <c r="Z545" s="125">
        <f t="shared" si="408"/>
        <v>0</v>
      </c>
      <c r="AA545" s="31"/>
      <c r="AB545" s="454">
        <v>-20</v>
      </c>
      <c r="AC545" s="454">
        <v>3</v>
      </c>
      <c r="AD545" s="454">
        <v>-15</v>
      </c>
      <c r="AE545" s="454">
        <v>-30</v>
      </c>
      <c r="AF545" s="454">
        <v>-3</v>
      </c>
      <c r="AG545" s="454">
        <v>6</v>
      </c>
    </row>
    <row r="546" spans="2:33" s="442" customFormat="1" ht="15" customHeight="1" x14ac:dyDescent="0.3">
      <c r="B546" s="372">
        <v>44368</v>
      </c>
      <c r="C546" s="484"/>
      <c r="D546" s="484"/>
      <c r="E546" s="46"/>
      <c r="F546" s="46"/>
      <c r="G546" s="484"/>
      <c r="H546" s="157">
        <v>222</v>
      </c>
      <c r="I546" s="483">
        <v>19</v>
      </c>
      <c r="J546" s="153">
        <v>1491</v>
      </c>
      <c r="K546" s="154">
        <v>1.0074324324324324</v>
      </c>
      <c r="L546" s="153">
        <v>116</v>
      </c>
      <c r="M546" s="154">
        <v>1.1262135922330097</v>
      </c>
      <c r="N546" s="155">
        <v>1607</v>
      </c>
      <c r="O546" s="84"/>
      <c r="P546" s="84"/>
      <c r="Q546" s="153">
        <v>903</v>
      </c>
      <c r="R546" s="110">
        <f t="shared" si="404"/>
        <v>1.1194430029406677</v>
      </c>
      <c r="S546" s="153">
        <v>140</v>
      </c>
      <c r="T546" s="110">
        <f t="shared" si="405"/>
        <v>1.1852726914746998</v>
      </c>
      <c r="U546" s="105">
        <f t="shared" si="406"/>
        <v>1043</v>
      </c>
      <c r="V546" s="153">
        <v>0</v>
      </c>
      <c r="W546" s="110">
        <f t="shared" si="407"/>
        <v>0</v>
      </c>
      <c r="X546" s="153">
        <v>19</v>
      </c>
      <c r="Y546" s="464"/>
      <c r="Z546" s="144">
        <f t="shared" si="408"/>
        <v>19</v>
      </c>
      <c r="AA546" s="31"/>
      <c r="AB546" s="454">
        <v>-5</v>
      </c>
      <c r="AC546" s="454">
        <v>25</v>
      </c>
      <c r="AD546" s="454">
        <v>19</v>
      </c>
      <c r="AE546" s="454">
        <v>-26</v>
      </c>
      <c r="AF546" s="454">
        <v>-16</v>
      </c>
      <c r="AG546" s="454">
        <v>7</v>
      </c>
    </row>
    <row r="547" spans="2:33" s="442" customFormat="1" ht="15" customHeight="1" x14ac:dyDescent="0.3">
      <c r="B547" s="372">
        <v>44369</v>
      </c>
      <c r="C547" s="484"/>
      <c r="D547" s="484"/>
      <c r="E547" s="46"/>
      <c r="F547" s="46"/>
      <c r="G547" s="484"/>
      <c r="H547" s="157">
        <v>161</v>
      </c>
      <c r="I547" s="483">
        <v>27</v>
      </c>
      <c r="J547" s="153">
        <v>1497</v>
      </c>
      <c r="K547" s="154">
        <v>1.0108035111411209</v>
      </c>
      <c r="L547" s="153">
        <v>128</v>
      </c>
      <c r="M547" s="154">
        <v>1.2075471698113207</v>
      </c>
      <c r="N547" s="155">
        <v>1625</v>
      </c>
      <c r="O547" s="84"/>
      <c r="P547" s="84"/>
      <c r="Q547" s="153">
        <v>1334</v>
      </c>
      <c r="R547" s="110">
        <f t="shared" si="404"/>
        <v>1.6537507928270774</v>
      </c>
      <c r="S547" s="153">
        <v>167</v>
      </c>
      <c r="T547" s="110">
        <f t="shared" si="405"/>
        <v>1.413860996259106</v>
      </c>
      <c r="U547" s="105">
        <f t="shared" si="406"/>
        <v>1501</v>
      </c>
      <c r="V547" s="153">
        <v>1</v>
      </c>
      <c r="W547" s="110">
        <f t="shared" si="407"/>
        <v>0.26874999999999999</v>
      </c>
      <c r="X547" s="153">
        <v>17</v>
      </c>
      <c r="Y547" s="464"/>
      <c r="Z547" s="144">
        <f t="shared" si="408"/>
        <v>18</v>
      </c>
      <c r="AA547" s="31"/>
      <c r="AB547" s="454">
        <v>-2</v>
      </c>
      <c r="AC547" s="454">
        <v>28</v>
      </c>
      <c r="AD547" s="454">
        <v>25</v>
      </c>
      <c r="AE547" s="454">
        <v>-24</v>
      </c>
      <c r="AF547" s="454">
        <v>-16</v>
      </c>
      <c r="AG547" s="454">
        <v>6</v>
      </c>
    </row>
    <row r="548" spans="2:33" s="442" customFormat="1" ht="15" customHeight="1" x14ac:dyDescent="0.3">
      <c r="B548" s="372">
        <v>44370</v>
      </c>
      <c r="C548" s="484"/>
      <c r="D548" s="484"/>
      <c r="E548" s="46"/>
      <c r="F548" s="46"/>
      <c r="G548" s="381"/>
      <c r="H548" s="157">
        <v>203</v>
      </c>
      <c r="I548" s="483">
        <v>30</v>
      </c>
      <c r="J548" s="153">
        <v>1496</v>
      </c>
      <c r="K548" s="154">
        <v>1.0101282916948009</v>
      </c>
      <c r="L548" s="153">
        <v>131</v>
      </c>
      <c r="M548" s="154">
        <v>1.1293103448275863</v>
      </c>
      <c r="N548" s="155">
        <v>1627</v>
      </c>
      <c r="O548" s="84"/>
      <c r="P548" s="84"/>
      <c r="Q548" s="153">
        <v>1094</v>
      </c>
      <c r="R548" s="110">
        <f t="shared" ref="R548" si="409">Q548/Q$68</f>
        <v>1.3562244133079628</v>
      </c>
      <c r="S548" s="153">
        <v>187</v>
      </c>
      <c r="T548" s="110">
        <f t="shared" ref="T548" si="410">S548/S$68</f>
        <v>1.5831856664697774</v>
      </c>
      <c r="U548" s="105">
        <f t="shared" ref="U548" si="411">Q548+S548</f>
        <v>1281</v>
      </c>
      <c r="V548" s="153">
        <v>5</v>
      </c>
      <c r="W548" s="110">
        <f t="shared" ref="W548" si="412">V548/$V$68</f>
        <v>1.34375</v>
      </c>
      <c r="X548" s="153">
        <v>41</v>
      </c>
      <c r="Y548" s="464"/>
      <c r="Z548" s="144">
        <f t="shared" ref="Z548" si="413">V548+X548</f>
        <v>46</v>
      </c>
      <c r="AA548" s="381"/>
      <c r="AB548" s="454">
        <v>-1</v>
      </c>
      <c r="AC548" s="454">
        <v>30</v>
      </c>
      <c r="AD548" s="454">
        <v>42</v>
      </c>
      <c r="AE548" s="454">
        <v>-22</v>
      </c>
      <c r="AF548" s="454">
        <v>-16</v>
      </c>
      <c r="AG548" s="454">
        <v>4</v>
      </c>
    </row>
    <row r="549" spans="2:33" s="442" customFormat="1" ht="15" customHeight="1" x14ac:dyDescent="0.3">
      <c r="B549" s="372">
        <v>44371</v>
      </c>
      <c r="C549" s="485"/>
      <c r="D549" s="485"/>
      <c r="E549" s="46"/>
      <c r="F549" s="46"/>
      <c r="G549" s="381"/>
      <c r="H549" s="157">
        <v>226</v>
      </c>
      <c r="I549" s="483">
        <v>30</v>
      </c>
      <c r="J549" s="153">
        <v>1400</v>
      </c>
      <c r="K549" s="154">
        <v>0.94658553076402974</v>
      </c>
      <c r="L549" s="153">
        <v>103</v>
      </c>
      <c r="M549" s="154">
        <v>0.96261682242990654</v>
      </c>
      <c r="N549" s="155">
        <v>1503</v>
      </c>
      <c r="O549" s="84"/>
      <c r="P549" s="84"/>
      <c r="Q549" s="153">
        <v>636</v>
      </c>
      <c r="R549" s="110">
        <f t="shared" ref="R549:R554" si="414">Q549/Q$68</f>
        <v>0.78844490572565307</v>
      </c>
      <c r="S549" s="153">
        <v>134</v>
      </c>
      <c r="T549" s="110">
        <f t="shared" ref="T549:T554" si="415">S549/S$68</f>
        <v>1.1344752904114983</v>
      </c>
      <c r="U549" s="105">
        <f t="shared" ref="U549:U554" si="416">Q549+S549</f>
        <v>770</v>
      </c>
      <c r="V549" s="153">
        <v>0</v>
      </c>
      <c r="W549" s="110">
        <f t="shared" ref="W549:W554" si="417">V549/$V$68</f>
        <v>0</v>
      </c>
      <c r="X549" s="153">
        <v>17</v>
      </c>
      <c r="Y549" s="464"/>
      <c r="Z549" s="144">
        <f t="shared" ref="Z549:Z554" si="418">V549+X549</f>
        <v>17</v>
      </c>
      <c r="AA549" s="381"/>
      <c r="AB549" s="454">
        <v>-1</v>
      </c>
      <c r="AC549" s="454">
        <v>24</v>
      </c>
      <c r="AD549" s="454">
        <v>67</v>
      </c>
      <c r="AE549" s="454">
        <v>-28</v>
      </c>
      <c r="AF549" s="454">
        <v>-32</v>
      </c>
      <c r="AG549" s="454">
        <v>9</v>
      </c>
    </row>
    <row r="550" spans="2:33" s="442" customFormat="1" ht="15" customHeight="1" x14ac:dyDescent="0.3">
      <c r="B550" s="372">
        <v>44372</v>
      </c>
      <c r="C550" s="485"/>
      <c r="D550" s="485"/>
      <c r="E550" s="46"/>
      <c r="F550" s="46"/>
      <c r="G550" s="381"/>
      <c r="H550" s="157">
        <v>266</v>
      </c>
      <c r="I550" s="483">
        <v>22</v>
      </c>
      <c r="J550" s="153">
        <v>1240</v>
      </c>
      <c r="K550" s="154">
        <v>0.83501683501683499</v>
      </c>
      <c r="L550" s="153">
        <v>60</v>
      </c>
      <c r="M550" s="154">
        <v>0.49180327868852458</v>
      </c>
      <c r="N550" s="155">
        <v>1300</v>
      </c>
      <c r="O550" s="84"/>
      <c r="P550" s="84"/>
      <c r="Q550" s="153">
        <v>707</v>
      </c>
      <c r="R550" s="110">
        <f t="shared" si="414"/>
        <v>0.87646312633339107</v>
      </c>
      <c r="S550" s="153">
        <v>189</v>
      </c>
      <c r="T550" s="110">
        <f t="shared" si="415"/>
        <v>1.6001181334908445</v>
      </c>
      <c r="U550" s="105">
        <f t="shared" si="416"/>
        <v>896</v>
      </c>
      <c r="V550" s="153">
        <v>0</v>
      </c>
      <c r="W550" s="110">
        <f t="shared" si="417"/>
        <v>0</v>
      </c>
      <c r="X550" s="153">
        <v>12</v>
      </c>
      <c r="Y550" s="464"/>
      <c r="Z550" s="144">
        <f t="shared" si="418"/>
        <v>12</v>
      </c>
      <c r="AA550" s="381"/>
      <c r="AB550" s="454">
        <v>-4</v>
      </c>
      <c r="AC550" s="454">
        <v>28</v>
      </c>
      <c r="AD550" s="454">
        <v>52</v>
      </c>
      <c r="AE550" s="454">
        <v>-25</v>
      </c>
      <c r="AF550" s="454">
        <v>-21</v>
      </c>
      <c r="AG550" s="454">
        <v>6</v>
      </c>
    </row>
    <row r="551" spans="2:33" s="442" customFormat="1" ht="15" customHeight="1" x14ac:dyDescent="0.3">
      <c r="B551" s="372">
        <v>44373</v>
      </c>
      <c r="C551" s="485"/>
      <c r="D551" s="485"/>
      <c r="E551" s="46"/>
      <c r="F551" s="46"/>
      <c r="G551" s="381"/>
      <c r="H551" s="157">
        <v>262</v>
      </c>
      <c r="I551" s="483">
        <v>29</v>
      </c>
      <c r="J551" s="153">
        <v>922</v>
      </c>
      <c r="K551" s="154">
        <v>1.0109649122807018</v>
      </c>
      <c r="L551" s="153">
        <v>77</v>
      </c>
      <c r="M551" s="154">
        <v>1.54</v>
      </c>
      <c r="N551" s="155">
        <v>999</v>
      </c>
      <c r="O551" s="84"/>
      <c r="P551" s="84"/>
      <c r="Q551" s="157">
        <v>0</v>
      </c>
      <c r="R551" s="115">
        <f t="shared" si="414"/>
        <v>0</v>
      </c>
      <c r="S551" s="157">
        <v>0</v>
      </c>
      <c r="T551" s="115">
        <f t="shared" si="415"/>
        <v>0</v>
      </c>
      <c r="U551" s="124">
        <f t="shared" si="416"/>
        <v>0</v>
      </c>
      <c r="V551" s="157">
        <v>0</v>
      </c>
      <c r="W551" s="115">
        <f t="shared" si="417"/>
        <v>0</v>
      </c>
      <c r="X551" s="157">
        <v>0</v>
      </c>
      <c r="Y551" s="464"/>
      <c r="Z551" s="144">
        <f t="shared" si="418"/>
        <v>0</v>
      </c>
      <c r="AA551" s="381"/>
      <c r="AB551" s="454">
        <v>-13</v>
      </c>
      <c r="AC551" s="454">
        <v>15</v>
      </c>
      <c r="AD551" s="454">
        <v>39</v>
      </c>
      <c r="AE551" s="454">
        <v>-23</v>
      </c>
      <c r="AF551" s="454">
        <v>-3</v>
      </c>
      <c r="AG551" s="454">
        <v>2</v>
      </c>
    </row>
    <row r="552" spans="2:33" s="442" customFormat="1" ht="15" customHeight="1" x14ac:dyDescent="0.3">
      <c r="B552" s="372">
        <v>44374</v>
      </c>
      <c r="C552" s="485"/>
      <c r="D552" s="485"/>
      <c r="E552" s="46"/>
      <c r="F552" s="46"/>
      <c r="G552" s="381"/>
      <c r="H552" s="157">
        <v>295</v>
      </c>
      <c r="I552" s="483">
        <v>21</v>
      </c>
      <c r="J552" s="153">
        <v>901</v>
      </c>
      <c r="K552" s="154">
        <v>1.0112233445566778</v>
      </c>
      <c r="L552" s="153">
        <v>41</v>
      </c>
      <c r="M552" s="154">
        <v>1.2424242424242424</v>
      </c>
      <c r="N552" s="155">
        <v>942</v>
      </c>
      <c r="O552" s="84"/>
      <c r="P552" s="84"/>
      <c r="Q552" s="157">
        <v>0</v>
      </c>
      <c r="R552" s="115">
        <f t="shared" si="414"/>
        <v>0</v>
      </c>
      <c r="S552" s="157">
        <v>0</v>
      </c>
      <c r="T552" s="115">
        <f t="shared" si="415"/>
        <v>0</v>
      </c>
      <c r="U552" s="124">
        <f t="shared" si="416"/>
        <v>0</v>
      </c>
      <c r="V552" s="157">
        <v>0</v>
      </c>
      <c r="W552" s="115">
        <f t="shared" si="417"/>
        <v>0</v>
      </c>
      <c r="X552" s="157">
        <v>0</v>
      </c>
      <c r="Y552" s="464"/>
      <c r="Z552" s="144">
        <f t="shared" si="418"/>
        <v>0</v>
      </c>
      <c r="AA552" s="381"/>
      <c r="AB552" s="454">
        <v>-18</v>
      </c>
      <c r="AC552" s="454">
        <v>9</v>
      </c>
      <c r="AD552" s="454">
        <v>13</v>
      </c>
      <c r="AE552" s="454">
        <v>-27</v>
      </c>
      <c r="AF552" s="454">
        <v>0</v>
      </c>
      <c r="AG552" s="454">
        <v>3</v>
      </c>
    </row>
    <row r="553" spans="2:33" s="442" customFormat="1" ht="15" customHeight="1" x14ac:dyDescent="0.3">
      <c r="B553" s="372">
        <v>44375</v>
      </c>
      <c r="C553" s="485"/>
      <c r="D553" s="485"/>
      <c r="E553" s="46"/>
      <c r="F553" s="46"/>
      <c r="G553" s="381"/>
      <c r="H553" s="157">
        <v>243</v>
      </c>
      <c r="I553" s="483">
        <v>23</v>
      </c>
      <c r="J553" s="153">
        <v>1198</v>
      </c>
      <c r="K553" s="154">
        <v>0.80945945945945941</v>
      </c>
      <c r="L553" s="153">
        <v>29</v>
      </c>
      <c r="M553" s="154">
        <v>0.28155339805825241</v>
      </c>
      <c r="N553" s="155">
        <v>1227</v>
      </c>
      <c r="O553" s="84"/>
      <c r="P553" s="84"/>
      <c r="Q553" s="153">
        <v>2517</v>
      </c>
      <c r="R553" s="110">
        <f t="shared" si="414"/>
        <v>3.1203079052067118</v>
      </c>
      <c r="S553" s="153">
        <v>342</v>
      </c>
      <c r="T553" s="110">
        <f t="shared" si="415"/>
        <v>2.8954518606024808</v>
      </c>
      <c r="U553" s="105">
        <f t="shared" si="416"/>
        <v>2859</v>
      </c>
      <c r="V553" s="153">
        <v>0</v>
      </c>
      <c r="W553" s="110">
        <f t="shared" si="417"/>
        <v>0</v>
      </c>
      <c r="X553" s="153">
        <v>13</v>
      </c>
      <c r="Y553" s="464"/>
      <c r="Z553" s="144">
        <f t="shared" si="418"/>
        <v>13</v>
      </c>
      <c r="AA553" s="381"/>
      <c r="AB553" s="454">
        <v>-2</v>
      </c>
      <c r="AC553" s="454">
        <v>26</v>
      </c>
      <c r="AD553" s="454">
        <v>29</v>
      </c>
      <c r="AE553" s="454">
        <v>-26</v>
      </c>
      <c r="AF553" s="454">
        <v>-20</v>
      </c>
      <c r="AG553" s="454">
        <v>6</v>
      </c>
    </row>
    <row r="554" spans="2:33" s="442" customFormat="1" ht="15" customHeight="1" x14ac:dyDescent="0.3">
      <c r="B554" s="372">
        <v>44376</v>
      </c>
      <c r="C554" s="485"/>
      <c r="D554" s="485"/>
      <c r="E554" s="46"/>
      <c r="F554" s="46"/>
      <c r="G554" s="381"/>
      <c r="H554" s="157">
        <v>170</v>
      </c>
      <c r="I554" s="483">
        <v>27</v>
      </c>
      <c r="J554" s="153">
        <v>1491</v>
      </c>
      <c r="K554" s="154">
        <v>1.0067521944632005</v>
      </c>
      <c r="L554" s="153">
        <v>119</v>
      </c>
      <c r="M554" s="154">
        <v>1.1226415094339623</v>
      </c>
      <c r="N554" s="155">
        <v>1610</v>
      </c>
      <c r="O554" s="84"/>
      <c r="P554" s="84"/>
      <c r="Q554" s="153">
        <v>1809</v>
      </c>
      <c r="R554" s="110">
        <f t="shared" si="414"/>
        <v>2.2426050856253243</v>
      </c>
      <c r="S554" s="153">
        <v>408</v>
      </c>
      <c r="T554" s="110">
        <f t="shared" si="415"/>
        <v>3.4542232722976962</v>
      </c>
      <c r="U554" s="105">
        <f t="shared" si="416"/>
        <v>2217</v>
      </c>
      <c r="V554" s="153">
        <v>0</v>
      </c>
      <c r="W554" s="110">
        <f t="shared" si="417"/>
        <v>0</v>
      </c>
      <c r="X554" s="153">
        <v>27</v>
      </c>
      <c r="Y554" s="464"/>
      <c r="Z554" s="144">
        <f t="shared" si="418"/>
        <v>27</v>
      </c>
      <c r="AA554" s="381"/>
      <c r="AB554" s="454">
        <v>-1</v>
      </c>
      <c r="AC554" s="454">
        <v>25</v>
      </c>
      <c r="AD554" s="454">
        <v>28</v>
      </c>
      <c r="AE554" s="454">
        <v>-26</v>
      </c>
      <c r="AF554" s="454">
        <v>-23</v>
      </c>
      <c r="AG554" s="454">
        <v>6</v>
      </c>
    </row>
    <row r="555" spans="2:33" s="442" customFormat="1" ht="15" customHeight="1" x14ac:dyDescent="0.3">
      <c r="B555" s="372">
        <v>44377</v>
      </c>
      <c r="C555" s="485"/>
      <c r="D555" s="485"/>
      <c r="E555" s="46"/>
      <c r="F555" s="46"/>
      <c r="G555" s="381"/>
      <c r="H555" s="157">
        <v>238</v>
      </c>
      <c r="I555" s="483">
        <v>31</v>
      </c>
      <c r="J555" s="153">
        <v>1488</v>
      </c>
      <c r="K555" s="154">
        <v>1.0047265361242403</v>
      </c>
      <c r="L555" s="153">
        <v>124</v>
      </c>
      <c r="M555" s="154">
        <v>1.0689655172413792</v>
      </c>
      <c r="N555" s="155">
        <v>0</v>
      </c>
      <c r="O555" s="84"/>
      <c r="P555" s="84"/>
      <c r="Q555" s="153">
        <v>1797</v>
      </c>
      <c r="R555" s="110">
        <f t="shared" ref="R555" si="419">Q555/Q$68</f>
        <v>2.2277287666493688</v>
      </c>
      <c r="S555" s="153">
        <v>358</v>
      </c>
      <c r="T555" s="110">
        <f t="shared" ref="T555" si="420">S555/S$68</f>
        <v>3.0309115967710181</v>
      </c>
      <c r="U555" s="105">
        <f t="shared" ref="U555" si="421">Q555+S555</f>
        <v>2155</v>
      </c>
      <c r="V555" s="153">
        <v>0</v>
      </c>
      <c r="W555" s="110">
        <f t="shared" ref="W555" si="422">V555/$V$68</f>
        <v>0</v>
      </c>
      <c r="X555" s="153">
        <v>11</v>
      </c>
      <c r="Y555" s="464"/>
      <c r="Z555" s="144">
        <f t="shared" ref="Z555" si="423">V555+X555</f>
        <v>11</v>
      </c>
      <c r="AA555" s="381"/>
      <c r="AB555" s="454">
        <v>3</v>
      </c>
      <c r="AC555" s="454">
        <v>32</v>
      </c>
      <c r="AD555" s="454">
        <v>38</v>
      </c>
      <c r="AE555" s="454">
        <v>-20</v>
      </c>
      <c r="AF555" s="454">
        <v>-19</v>
      </c>
      <c r="AG555" s="454">
        <v>4</v>
      </c>
    </row>
    <row r="556" spans="2:33" s="442" customFormat="1" ht="15" customHeight="1" x14ac:dyDescent="0.3">
      <c r="B556" s="372">
        <v>44378</v>
      </c>
      <c r="C556" s="485"/>
      <c r="D556" s="485"/>
      <c r="E556" s="46"/>
      <c r="F556" s="46"/>
      <c r="G556" s="381"/>
      <c r="H556" s="157">
        <v>272</v>
      </c>
      <c r="I556" s="483">
        <v>25</v>
      </c>
      <c r="J556" s="153">
        <v>1474</v>
      </c>
      <c r="K556" s="154">
        <v>0.99661933739012842</v>
      </c>
      <c r="L556" s="153">
        <v>107</v>
      </c>
      <c r="M556" s="154">
        <v>1</v>
      </c>
      <c r="N556" s="155">
        <v>1581</v>
      </c>
      <c r="O556" s="84"/>
      <c r="P556" s="84"/>
      <c r="Q556" s="153">
        <v>336</v>
      </c>
      <c r="R556" s="110">
        <f t="shared" ref="R556:R561" si="424">Q556/Q$68</f>
        <v>0.41653693132676012</v>
      </c>
      <c r="S556" s="153">
        <v>74</v>
      </c>
      <c r="T556" s="110">
        <f t="shared" ref="T556:T561" si="425">S556/S$68</f>
        <v>0.62650127977948411</v>
      </c>
      <c r="U556" s="105">
        <f t="shared" ref="U556:U561" si="426">Q556+S556</f>
        <v>410</v>
      </c>
      <c r="V556" s="153">
        <v>0</v>
      </c>
      <c r="W556" s="110">
        <f t="shared" ref="W556:W561" si="427">V556/$V$68</f>
        <v>0</v>
      </c>
      <c r="X556" s="153">
        <v>21</v>
      </c>
      <c r="Y556" s="464"/>
      <c r="Z556" s="144">
        <f t="shared" ref="Z556:Z561" si="428">V556+X556</f>
        <v>21</v>
      </c>
      <c r="AA556" s="381"/>
      <c r="AB556" s="454">
        <v>5</v>
      </c>
      <c r="AC556" s="454">
        <v>35</v>
      </c>
      <c r="AD556" s="454">
        <v>47</v>
      </c>
      <c r="AE556" s="454">
        <v>-20</v>
      </c>
      <c r="AF556" s="454">
        <v>-20</v>
      </c>
      <c r="AG556" s="454">
        <v>6</v>
      </c>
    </row>
    <row r="557" spans="2:33" s="442" customFormat="1" ht="15" customHeight="1" x14ac:dyDescent="0.3">
      <c r="B557" s="372">
        <v>44379</v>
      </c>
      <c r="C557" s="485"/>
      <c r="D557" s="485"/>
      <c r="E557" s="46"/>
      <c r="F557" s="46"/>
      <c r="G557" s="381"/>
      <c r="H557" s="157">
        <v>323</v>
      </c>
      <c r="I557" s="483">
        <v>20</v>
      </c>
      <c r="J557" s="153">
        <v>1253</v>
      </c>
      <c r="K557" s="154">
        <v>0.84377104377104373</v>
      </c>
      <c r="L557" s="153">
        <v>47</v>
      </c>
      <c r="M557" s="154">
        <v>0.38524590163934425</v>
      </c>
      <c r="N557" s="155">
        <v>1300</v>
      </c>
      <c r="O557" s="84"/>
      <c r="P557" s="84"/>
      <c r="Q557" s="153">
        <v>363</v>
      </c>
      <c r="R557" s="110">
        <f t="shared" si="424"/>
        <v>0.45000864902266047</v>
      </c>
      <c r="S557" s="153">
        <v>32</v>
      </c>
      <c r="T557" s="110">
        <f t="shared" si="425"/>
        <v>0.2709194723370742</v>
      </c>
      <c r="U557" s="105">
        <f t="shared" si="426"/>
        <v>395</v>
      </c>
      <c r="V557" s="153">
        <v>0</v>
      </c>
      <c r="W557" s="110">
        <f t="shared" si="427"/>
        <v>0</v>
      </c>
      <c r="X557" s="153">
        <v>26</v>
      </c>
      <c r="Y557" s="464"/>
      <c r="Z557" s="144">
        <f t="shared" si="428"/>
        <v>26</v>
      </c>
      <c r="AA557" s="381"/>
      <c r="AB557" s="454">
        <v>-4</v>
      </c>
      <c r="AC557" s="454">
        <v>31</v>
      </c>
      <c r="AD557" s="454">
        <v>33</v>
      </c>
      <c r="AE557" s="454">
        <v>-24</v>
      </c>
      <c r="AF557" s="454">
        <v>-19</v>
      </c>
      <c r="AG557" s="454">
        <v>7</v>
      </c>
    </row>
    <row r="558" spans="2:33" s="442" customFormat="1" ht="15" customHeight="1" x14ac:dyDescent="0.3">
      <c r="B558" s="372">
        <v>44380</v>
      </c>
      <c r="C558" s="485"/>
      <c r="D558" s="485"/>
      <c r="E558" s="46"/>
      <c r="F558" s="46"/>
      <c r="G558" s="381"/>
      <c r="H558" s="157">
        <v>309</v>
      </c>
      <c r="I558" s="483">
        <v>23</v>
      </c>
      <c r="J558" s="153">
        <v>926</v>
      </c>
      <c r="K558" s="154">
        <v>1.0153508771929824</v>
      </c>
      <c r="L558" s="153">
        <v>66</v>
      </c>
      <c r="M558" s="154">
        <v>1.32</v>
      </c>
      <c r="N558" s="155">
        <v>992</v>
      </c>
      <c r="O558" s="84"/>
      <c r="P558" s="84"/>
      <c r="Q558" s="157">
        <v>0</v>
      </c>
      <c r="R558" s="115">
        <f t="shared" si="424"/>
        <v>0</v>
      </c>
      <c r="S558" s="157">
        <v>0</v>
      </c>
      <c r="T558" s="115">
        <f t="shared" si="425"/>
        <v>0</v>
      </c>
      <c r="U558" s="124">
        <f t="shared" si="426"/>
        <v>0</v>
      </c>
      <c r="V558" s="157">
        <v>0</v>
      </c>
      <c r="W558" s="115">
        <f t="shared" si="427"/>
        <v>0</v>
      </c>
      <c r="X558" s="157">
        <v>0</v>
      </c>
      <c r="Y558" s="464"/>
      <c r="Z558" s="144">
        <f t="shared" si="428"/>
        <v>0</v>
      </c>
      <c r="AA558" s="381"/>
      <c r="AB558" s="454">
        <v>-13</v>
      </c>
      <c r="AC558" s="454">
        <v>21</v>
      </c>
      <c r="AD558" s="454">
        <v>27</v>
      </c>
      <c r="AE558" s="454">
        <v>-22</v>
      </c>
      <c r="AF558" s="454">
        <v>-3</v>
      </c>
      <c r="AG558" s="454">
        <v>4</v>
      </c>
    </row>
    <row r="559" spans="2:33" s="442" customFormat="1" ht="15" customHeight="1" x14ac:dyDescent="0.3">
      <c r="B559" s="372">
        <v>44381</v>
      </c>
      <c r="C559" s="485"/>
      <c r="D559" s="485"/>
      <c r="E559" s="46"/>
      <c r="F559" s="46"/>
      <c r="G559" s="381"/>
      <c r="H559" s="157">
        <v>337</v>
      </c>
      <c r="I559" s="483">
        <v>25</v>
      </c>
      <c r="J559" s="153">
        <v>903</v>
      </c>
      <c r="K559" s="154">
        <v>1.0134680134680134</v>
      </c>
      <c r="L559" s="153">
        <v>47</v>
      </c>
      <c r="M559" s="154">
        <v>1.4242424242424243</v>
      </c>
      <c r="N559" s="155">
        <v>950</v>
      </c>
      <c r="O559" s="84"/>
      <c r="P559" s="84"/>
      <c r="Q559" s="157">
        <v>0</v>
      </c>
      <c r="R559" s="115">
        <f t="shared" si="424"/>
        <v>0</v>
      </c>
      <c r="S559" s="157">
        <v>0</v>
      </c>
      <c r="T559" s="115">
        <f t="shared" si="425"/>
        <v>0</v>
      </c>
      <c r="U559" s="124">
        <f t="shared" si="426"/>
        <v>0</v>
      </c>
      <c r="V559" s="157">
        <v>0</v>
      </c>
      <c r="W559" s="115">
        <f t="shared" si="427"/>
        <v>0</v>
      </c>
      <c r="X559" s="157">
        <v>0</v>
      </c>
      <c r="Y559" s="464"/>
      <c r="Z559" s="144">
        <f t="shared" si="428"/>
        <v>0</v>
      </c>
      <c r="AA559" s="381"/>
      <c r="AB559" s="454">
        <v>-14</v>
      </c>
      <c r="AC559" s="454">
        <v>12</v>
      </c>
      <c r="AD559" s="454">
        <v>26</v>
      </c>
      <c r="AE559" s="454">
        <v>-24</v>
      </c>
      <c r="AF559" s="454">
        <v>-1</v>
      </c>
      <c r="AG559" s="454">
        <v>3</v>
      </c>
    </row>
    <row r="560" spans="2:33" s="442" customFormat="1" ht="15" customHeight="1" x14ac:dyDescent="0.3">
      <c r="B560" s="372">
        <v>44382</v>
      </c>
      <c r="C560" s="485"/>
      <c r="D560" s="485"/>
      <c r="E560" s="46"/>
      <c r="F560" s="46"/>
      <c r="G560" s="381"/>
      <c r="H560" s="157">
        <v>288</v>
      </c>
      <c r="I560" s="483">
        <v>27</v>
      </c>
      <c r="J560" s="153">
        <v>1483</v>
      </c>
      <c r="K560" s="154">
        <v>1.0020270270270271</v>
      </c>
      <c r="L560" s="153">
        <v>109</v>
      </c>
      <c r="M560" s="154">
        <v>1.058252427184466</v>
      </c>
      <c r="N560" s="155">
        <v>1592</v>
      </c>
      <c r="O560" s="84"/>
      <c r="P560" s="84"/>
      <c r="Q560" s="153">
        <v>372</v>
      </c>
      <c r="R560" s="110">
        <f t="shared" si="424"/>
        <v>0.46116588825462723</v>
      </c>
      <c r="S560" s="153">
        <v>58</v>
      </c>
      <c r="T560" s="110">
        <f t="shared" si="425"/>
        <v>0.49104154361094704</v>
      </c>
      <c r="U560" s="105">
        <f t="shared" si="426"/>
        <v>430</v>
      </c>
      <c r="V560" s="153">
        <v>14</v>
      </c>
      <c r="W560" s="110">
        <f t="shared" si="427"/>
        <v>3.7625000000000002</v>
      </c>
      <c r="X560" s="153">
        <v>7</v>
      </c>
      <c r="Y560" s="464"/>
      <c r="Z560" s="144">
        <f t="shared" si="428"/>
        <v>21</v>
      </c>
      <c r="AA560" s="381"/>
      <c r="AB560" s="454">
        <v>1</v>
      </c>
      <c r="AC560" s="454">
        <v>34</v>
      </c>
      <c r="AD560" s="454">
        <v>30</v>
      </c>
      <c r="AE560" s="454">
        <v>-23</v>
      </c>
      <c r="AF560" s="454">
        <v>-20</v>
      </c>
      <c r="AG560" s="454">
        <v>7</v>
      </c>
    </row>
    <row r="561" spans="2:33" s="442" customFormat="1" ht="15" customHeight="1" x14ac:dyDescent="0.3">
      <c r="B561" s="372">
        <v>44383</v>
      </c>
      <c r="C561" s="485"/>
      <c r="D561" s="485"/>
      <c r="E561" s="46"/>
      <c r="F561" s="46"/>
      <c r="G561" s="381"/>
      <c r="H561" s="157">
        <v>220</v>
      </c>
      <c r="I561" s="483">
        <v>14</v>
      </c>
      <c r="J561" s="153">
        <v>1493</v>
      </c>
      <c r="K561" s="154">
        <v>1.0081026333558407</v>
      </c>
      <c r="L561" s="153">
        <v>125</v>
      </c>
      <c r="M561" s="154">
        <v>1.179245283018868</v>
      </c>
      <c r="N561" s="155">
        <v>1618</v>
      </c>
      <c r="O561" s="84"/>
      <c r="P561" s="84"/>
      <c r="Q561" s="153">
        <v>326</v>
      </c>
      <c r="R561" s="110">
        <f t="shared" si="424"/>
        <v>0.40413999884679702</v>
      </c>
      <c r="S561" s="153">
        <v>41</v>
      </c>
      <c r="T561" s="110">
        <f t="shared" si="425"/>
        <v>0.34711557393187636</v>
      </c>
      <c r="U561" s="105">
        <f t="shared" si="426"/>
        <v>367</v>
      </c>
      <c r="V561" s="153">
        <v>1</v>
      </c>
      <c r="W561" s="110">
        <f t="shared" si="427"/>
        <v>0.26874999999999999</v>
      </c>
      <c r="X561" s="153">
        <v>13</v>
      </c>
      <c r="Y561" s="464"/>
      <c r="Z561" s="144">
        <f t="shared" si="428"/>
        <v>14</v>
      </c>
      <c r="AA561" s="381"/>
      <c r="AB561" s="454">
        <v>3</v>
      </c>
      <c r="AC561" s="454">
        <v>34</v>
      </c>
      <c r="AD561" s="454">
        <v>34</v>
      </c>
      <c r="AE561" s="454">
        <v>-22</v>
      </c>
      <c r="AF561" s="454">
        <v>-20</v>
      </c>
      <c r="AG561" s="454">
        <v>7</v>
      </c>
    </row>
    <row r="562" spans="2:33" s="442" customFormat="1" ht="15" customHeight="1" x14ac:dyDescent="0.3">
      <c r="B562" s="372">
        <v>44384</v>
      </c>
      <c r="C562" s="486"/>
      <c r="D562" s="486"/>
      <c r="E562" s="46"/>
      <c r="F562" s="46"/>
      <c r="G562" s="381"/>
      <c r="H562" s="157">
        <v>254</v>
      </c>
      <c r="I562" s="483">
        <v>21</v>
      </c>
      <c r="J562" s="153">
        <v>1482</v>
      </c>
      <c r="K562" s="154">
        <v>1.00067521944632</v>
      </c>
      <c r="L562" s="153">
        <v>125</v>
      </c>
      <c r="M562" s="154">
        <v>1.0775862068965518</v>
      </c>
      <c r="N562" s="155">
        <v>1607</v>
      </c>
      <c r="O562" s="84"/>
      <c r="P562" s="84"/>
      <c r="Q562" s="153">
        <v>497</v>
      </c>
      <c r="R562" s="110">
        <f t="shared" ref="R562" si="429">Q562/Q$68</f>
        <v>0.61612754425416594</v>
      </c>
      <c r="S562" s="153">
        <v>67</v>
      </c>
      <c r="T562" s="110">
        <f t="shared" ref="T562" si="430">S562/S$68</f>
        <v>0.56723764520574915</v>
      </c>
      <c r="U562" s="105">
        <f t="shared" ref="U562" si="431">Q562+S562</f>
        <v>564</v>
      </c>
      <c r="V562" s="153">
        <v>0</v>
      </c>
      <c r="W562" s="110">
        <f t="shared" ref="W562" si="432">V562/$V$68</f>
        <v>0</v>
      </c>
      <c r="X562" s="153">
        <v>13</v>
      </c>
      <c r="Y562" s="464"/>
      <c r="Z562" s="144">
        <f t="shared" ref="Z562" si="433">V562+X562</f>
        <v>13</v>
      </c>
      <c r="AA562" s="381"/>
      <c r="AB562" s="454">
        <v>4</v>
      </c>
      <c r="AC562" s="454">
        <v>34</v>
      </c>
      <c r="AD562" s="454">
        <v>49</v>
      </c>
      <c r="AE562" s="454">
        <v>-20</v>
      </c>
      <c r="AF562" s="454">
        <v>-20</v>
      </c>
      <c r="AG562" s="454">
        <v>7</v>
      </c>
    </row>
    <row r="563" spans="2:33" s="442" customFormat="1" ht="15" customHeight="1" x14ac:dyDescent="0.3">
      <c r="B563" s="372">
        <v>44385</v>
      </c>
      <c r="C563" s="487"/>
      <c r="D563" s="487"/>
      <c r="E563" s="46"/>
      <c r="F563" s="46"/>
      <c r="G563" s="381"/>
      <c r="H563" s="157">
        <v>262</v>
      </c>
      <c r="I563" s="483">
        <v>29</v>
      </c>
      <c r="J563" s="153">
        <v>1496</v>
      </c>
      <c r="K563" s="154">
        <v>1.0114942528735633</v>
      </c>
      <c r="L563" s="153">
        <v>114</v>
      </c>
      <c r="M563" s="154">
        <v>1.0654205607476634</v>
      </c>
      <c r="N563" s="155">
        <v>1610</v>
      </c>
      <c r="O563" s="84"/>
      <c r="P563" s="84"/>
      <c r="Q563" s="153">
        <v>419</v>
      </c>
      <c r="R563" s="110">
        <f t="shared" ref="R563:R569" si="434">Q563/Q$68</f>
        <v>0.51943147091045383</v>
      </c>
      <c r="S563" s="153">
        <v>51</v>
      </c>
      <c r="T563" s="110">
        <f t="shared" ref="T563:T569" si="435">S563/S$68</f>
        <v>0.43177790903721203</v>
      </c>
      <c r="U563" s="105">
        <f t="shared" ref="U563:U569" si="436">Q563+S563</f>
        <v>470</v>
      </c>
      <c r="V563" s="153">
        <v>0</v>
      </c>
      <c r="W563" s="110">
        <f t="shared" ref="W563:W569" si="437">V563/$V$68</f>
        <v>0</v>
      </c>
      <c r="X563" s="153">
        <v>5</v>
      </c>
      <c r="Y563" s="464"/>
      <c r="Z563" s="144">
        <f t="shared" ref="Z563:Z569" si="438">V563+X563</f>
        <v>5</v>
      </c>
      <c r="AA563" s="381"/>
      <c r="AB563" s="454">
        <v>8</v>
      </c>
      <c r="AC563" s="454">
        <v>39</v>
      </c>
      <c r="AD563" s="454">
        <v>62</v>
      </c>
      <c r="AE563" s="454">
        <v>-20</v>
      </c>
      <c r="AF563" s="454">
        <v>-21</v>
      </c>
      <c r="AG563" s="454">
        <v>6</v>
      </c>
    </row>
    <row r="564" spans="2:33" s="442" customFormat="1" ht="15" customHeight="1" x14ac:dyDescent="0.3">
      <c r="B564" s="372">
        <v>44386</v>
      </c>
      <c r="C564" s="487"/>
      <c r="D564" s="487"/>
      <c r="E564" s="46"/>
      <c r="F564" s="46"/>
      <c r="G564" s="381"/>
      <c r="H564" s="157">
        <v>319</v>
      </c>
      <c r="I564" s="483">
        <v>23</v>
      </c>
      <c r="J564" s="153">
        <v>1488</v>
      </c>
      <c r="K564" s="154">
        <v>1.002020202020202</v>
      </c>
      <c r="L564" s="153">
        <v>118</v>
      </c>
      <c r="M564" s="154">
        <v>0.96721311475409832</v>
      </c>
      <c r="N564" s="155">
        <v>1606</v>
      </c>
      <c r="O564" s="84"/>
      <c r="P564" s="84"/>
      <c r="Q564" s="153">
        <v>283</v>
      </c>
      <c r="R564" s="110">
        <f t="shared" si="434"/>
        <v>0.3508331891829557</v>
      </c>
      <c r="S564" s="153">
        <v>30</v>
      </c>
      <c r="T564" s="110">
        <f t="shared" si="435"/>
        <v>0.2539870053160071</v>
      </c>
      <c r="U564" s="105">
        <f t="shared" si="436"/>
        <v>313</v>
      </c>
      <c r="V564" s="153">
        <v>0</v>
      </c>
      <c r="W564" s="110">
        <f t="shared" si="437"/>
        <v>0</v>
      </c>
      <c r="X564" s="153">
        <v>4</v>
      </c>
      <c r="Y564" s="464"/>
      <c r="Z564" s="144">
        <f t="shared" si="438"/>
        <v>4</v>
      </c>
      <c r="AA564" s="381"/>
      <c r="AB564" s="454">
        <v>-2</v>
      </c>
      <c r="AC564" s="454">
        <v>35</v>
      </c>
      <c r="AD564" s="454">
        <v>55</v>
      </c>
      <c r="AE564" s="454">
        <v>-21</v>
      </c>
      <c r="AF564" s="454">
        <v>-22</v>
      </c>
      <c r="AG564" s="454">
        <v>6</v>
      </c>
    </row>
    <row r="565" spans="2:33" s="442" customFormat="1" ht="15" customHeight="1" x14ac:dyDescent="0.3">
      <c r="B565" s="372">
        <v>44387</v>
      </c>
      <c r="C565" s="487"/>
      <c r="D565" s="487"/>
      <c r="E565" s="46"/>
      <c r="F565" s="46"/>
      <c r="G565" s="381"/>
      <c r="H565" s="157">
        <v>305</v>
      </c>
      <c r="I565" s="483">
        <v>19</v>
      </c>
      <c r="J565" s="153">
        <v>927</v>
      </c>
      <c r="K565" s="154">
        <v>1.0164473684210527</v>
      </c>
      <c r="L565" s="153">
        <v>72</v>
      </c>
      <c r="M565" s="154">
        <v>1.44</v>
      </c>
      <c r="N565" s="155">
        <v>999</v>
      </c>
      <c r="O565" s="84"/>
      <c r="P565" s="84"/>
      <c r="Q565" s="157">
        <v>0</v>
      </c>
      <c r="R565" s="115">
        <f t="shared" si="434"/>
        <v>0</v>
      </c>
      <c r="S565" s="157">
        <v>0</v>
      </c>
      <c r="T565" s="115">
        <f t="shared" si="435"/>
        <v>0</v>
      </c>
      <c r="U565" s="124">
        <f t="shared" si="436"/>
        <v>0</v>
      </c>
      <c r="V565" s="157">
        <v>0</v>
      </c>
      <c r="W565" s="115">
        <f t="shared" si="437"/>
        <v>0</v>
      </c>
      <c r="X565" s="157">
        <v>0</v>
      </c>
      <c r="Y565" s="464"/>
      <c r="Z565" s="144">
        <f t="shared" si="438"/>
        <v>0</v>
      </c>
      <c r="AA565" s="381"/>
      <c r="AB565" s="454">
        <v>-13</v>
      </c>
      <c r="AC565" s="454">
        <v>21</v>
      </c>
      <c r="AD565" s="454">
        <v>61</v>
      </c>
      <c r="AE565" s="454">
        <v>-17</v>
      </c>
      <c r="AF565" s="454">
        <v>-3</v>
      </c>
      <c r="AG565" s="454">
        <v>1</v>
      </c>
    </row>
    <row r="566" spans="2:33" s="442" customFormat="1" ht="15" customHeight="1" x14ac:dyDescent="0.3">
      <c r="B566" s="372">
        <v>44388</v>
      </c>
      <c r="C566" s="487"/>
      <c r="D566" s="487"/>
      <c r="E566" s="46"/>
      <c r="F566" s="46"/>
      <c r="G566" s="381"/>
      <c r="H566" s="157">
        <v>326</v>
      </c>
      <c r="I566" s="483">
        <v>22</v>
      </c>
      <c r="J566" s="153">
        <v>899</v>
      </c>
      <c r="K566" s="154">
        <v>1.0089786756453423</v>
      </c>
      <c r="L566" s="153">
        <v>43</v>
      </c>
      <c r="M566" s="154">
        <v>1.303030303030303</v>
      </c>
      <c r="N566" s="155">
        <v>942</v>
      </c>
      <c r="O566" s="84"/>
      <c r="P566" s="84"/>
      <c r="Q566" s="157">
        <v>0</v>
      </c>
      <c r="R566" s="115">
        <f t="shared" si="434"/>
        <v>0</v>
      </c>
      <c r="S566" s="157">
        <v>0</v>
      </c>
      <c r="T566" s="115">
        <f t="shared" si="435"/>
        <v>0</v>
      </c>
      <c r="U566" s="124">
        <f t="shared" si="436"/>
        <v>0</v>
      </c>
      <c r="V566" s="157">
        <v>0</v>
      </c>
      <c r="W566" s="115">
        <f t="shared" si="437"/>
        <v>0</v>
      </c>
      <c r="X566" s="157">
        <v>0</v>
      </c>
      <c r="Y566" s="464"/>
      <c r="Z566" s="144">
        <f t="shared" si="438"/>
        <v>0</v>
      </c>
      <c r="AA566" s="381"/>
      <c r="AB566" s="454">
        <v>-16</v>
      </c>
      <c r="AC566" s="454">
        <v>14</v>
      </c>
      <c r="AD566" s="454">
        <v>35</v>
      </c>
      <c r="AE566" s="454">
        <v>-23</v>
      </c>
      <c r="AF566" s="454">
        <v>0</v>
      </c>
      <c r="AG566" s="454">
        <v>1</v>
      </c>
    </row>
    <row r="567" spans="2:33" s="442" customFormat="1" ht="15" customHeight="1" x14ac:dyDescent="0.3">
      <c r="B567" s="372">
        <v>44389</v>
      </c>
      <c r="C567" s="487"/>
      <c r="D567" s="487"/>
      <c r="E567" s="46"/>
      <c r="F567" s="46"/>
      <c r="G567" s="381"/>
      <c r="H567" s="157">
        <v>279</v>
      </c>
      <c r="I567" s="483">
        <v>30</v>
      </c>
      <c r="J567" s="153">
        <v>1487</v>
      </c>
      <c r="K567" s="154">
        <v>1.0047297297297297</v>
      </c>
      <c r="L567" s="153">
        <v>108</v>
      </c>
      <c r="M567" s="154">
        <v>1.0485436893203883</v>
      </c>
      <c r="N567" s="155">
        <v>1595</v>
      </c>
      <c r="O567" s="84"/>
      <c r="P567" s="84"/>
      <c r="Q567" s="153">
        <v>457</v>
      </c>
      <c r="R567" s="110">
        <f t="shared" si="434"/>
        <v>0.56653981433431355</v>
      </c>
      <c r="S567" s="153">
        <v>53</v>
      </c>
      <c r="T567" s="110">
        <f t="shared" si="435"/>
        <v>0.44871037605827918</v>
      </c>
      <c r="U567" s="105">
        <f t="shared" si="436"/>
        <v>510</v>
      </c>
      <c r="V567" s="153">
        <v>5</v>
      </c>
      <c r="W567" s="110">
        <f t="shared" si="437"/>
        <v>1.34375</v>
      </c>
      <c r="X567" s="153">
        <v>4</v>
      </c>
      <c r="Y567" s="464"/>
      <c r="Z567" s="144">
        <f t="shared" si="438"/>
        <v>9</v>
      </c>
      <c r="AA567" s="381"/>
      <c r="AB567" s="454">
        <v>3</v>
      </c>
      <c r="AC567" s="454">
        <v>37</v>
      </c>
      <c r="AD567" s="454">
        <v>49</v>
      </c>
      <c r="AE567" s="454">
        <v>-23</v>
      </c>
      <c r="AF567" s="454">
        <v>-25</v>
      </c>
      <c r="AG567" s="454">
        <v>8</v>
      </c>
    </row>
    <row r="568" spans="2:33" s="442" customFormat="1" ht="15" customHeight="1" x14ac:dyDescent="0.3">
      <c r="B568" s="372">
        <v>44390</v>
      </c>
      <c r="C568" s="487"/>
      <c r="D568" s="487"/>
      <c r="E568" s="46"/>
      <c r="F568" s="46"/>
      <c r="G568" s="381"/>
      <c r="H568" s="157">
        <v>217</v>
      </c>
      <c r="I568" s="483">
        <v>19</v>
      </c>
      <c r="J568" s="153">
        <v>1490</v>
      </c>
      <c r="K568" s="154">
        <v>1.0060769750168805</v>
      </c>
      <c r="L568" s="153">
        <v>125</v>
      </c>
      <c r="M568" s="154">
        <v>1.179245283018868</v>
      </c>
      <c r="N568" s="155">
        <v>1615</v>
      </c>
      <c r="O568" s="84"/>
      <c r="P568" s="84"/>
      <c r="Q568" s="153">
        <v>492</v>
      </c>
      <c r="R568" s="110">
        <f t="shared" si="434"/>
        <v>0.60992907801418439</v>
      </c>
      <c r="S568" s="153">
        <v>36</v>
      </c>
      <c r="T568" s="110">
        <f t="shared" si="435"/>
        <v>0.30478440637920851</v>
      </c>
      <c r="U568" s="105">
        <f t="shared" si="436"/>
        <v>528</v>
      </c>
      <c r="V568" s="153">
        <v>0</v>
      </c>
      <c r="W568" s="110">
        <f t="shared" si="437"/>
        <v>0</v>
      </c>
      <c r="X568" s="153">
        <v>23</v>
      </c>
      <c r="Y568" s="464"/>
      <c r="Z568" s="144">
        <f t="shared" si="438"/>
        <v>23</v>
      </c>
      <c r="AA568" s="381"/>
      <c r="AB568" s="454">
        <v>5</v>
      </c>
      <c r="AC568" s="454">
        <v>36</v>
      </c>
      <c r="AD568" s="454">
        <v>57</v>
      </c>
      <c r="AE568" s="454">
        <v>-21</v>
      </c>
      <c r="AF568" s="454">
        <v>-24</v>
      </c>
      <c r="AG568" s="454">
        <v>7</v>
      </c>
    </row>
    <row r="569" spans="2:33" s="442" customFormat="1" ht="15" customHeight="1" x14ac:dyDescent="0.3">
      <c r="B569" s="372">
        <v>44391</v>
      </c>
      <c r="C569" s="487"/>
      <c r="D569" s="487"/>
      <c r="E569" s="46"/>
      <c r="F569" s="46"/>
      <c r="G569" s="381"/>
      <c r="H569" s="157">
        <v>257</v>
      </c>
      <c r="I569" s="483">
        <v>22</v>
      </c>
      <c r="J569" s="153">
        <v>1485</v>
      </c>
      <c r="K569" s="154">
        <v>1.0027008777852802</v>
      </c>
      <c r="L569" s="153">
        <v>110</v>
      </c>
      <c r="M569" s="154">
        <v>0.94827586206896552</v>
      </c>
      <c r="N569" s="155">
        <v>1595</v>
      </c>
      <c r="O569" s="84"/>
      <c r="P569" s="84"/>
      <c r="Q569" s="153">
        <v>509</v>
      </c>
      <c r="R569" s="110">
        <f t="shared" si="434"/>
        <v>0.6310038632301217</v>
      </c>
      <c r="S569" s="153">
        <v>57</v>
      </c>
      <c r="T569" s="110">
        <f t="shared" si="435"/>
        <v>0.48257531010041343</v>
      </c>
      <c r="U569" s="105">
        <f t="shared" si="436"/>
        <v>566</v>
      </c>
      <c r="V569" s="153">
        <v>5</v>
      </c>
      <c r="W569" s="110">
        <f t="shared" si="437"/>
        <v>1.34375</v>
      </c>
      <c r="X569" s="153">
        <v>8</v>
      </c>
      <c r="Y569" s="464"/>
      <c r="Z569" s="144">
        <f t="shared" si="438"/>
        <v>13</v>
      </c>
      <c r="AA569" s="381"/>
      <c r="AB569" s="454">
        <v>6</v>
      </c>
      <c r="AC569" s="454">
        <v>34</v>
      </c>
      <c r="AD569" s="454">
        <v>78</v>
      </c>
      <c r="AE569" s="454">
        <v>-19</v>
      </c>
      <c r="AF569" s="454">
        <v>-24</v>
      </c>
      <c r="AG569" s="454">
        <v>6</v>
      </c>
    </row>
    <row r="570" spans="2:33" s="442" customFormat="1" ht="15" customHeight="1" x14ac:dyDescent="0.3">
      <c r="B570" s="372">
        <v>44392</v>
      </c>
      <c r="C570" s="488"/>
      <c r="D570" s="488"/>
      <c r="E570" s="46"/>
      <c r="F570" s="46"/>
      <c r="G570" s="381"/>
      <c r="H570" s="157">
        <v>266</v>
      </c>
      <c r="I570" s="483">
        <v>18</v>
      </c>
      <c r="J570" s="153">
        <v>1477</v>
      </c>
      <c r="K570" s="154">
        <v>0.99864773495605141</v>
      </c>
      <c r="L570" s="153">
        <v>110</v>
      </c>
      <c r="M570" s="154">
        <v>1.02803738317757</v>
      </c>
      <c r="N570" s="155">
        <v>1587</v>
      </c>
      <c r="O570" s="84"/>
      <c r="P570" s="84"/>
      <c r="Q570" s="153">
        <v>541</v>
      </c>
      <c r="R570" s="110">
        <f t="shared" ref="R570:R576" si="439">Q570/Q$68</f>
        <v>0.67067404716600365</v>
      </c>
      <c r="S570" s="153">
        <v>40</v>
      </c>
      <c r="T570" s="110">
        <f t="shared" ref="T570:T576" si="440">S570/S$68</f>
        <v>0.33864934042134276</v>
      </c>
      <c r="U570" s="105">
        <f t="shared" ref="U570:U576" si="441">Q570+S570</f>
        <v>581</v>
      </c>
      <c r="V570" s="153">
        <v>0</v>
      </c>
      <c r="W570" s="110">
        <f t="shared" ref="W570:W576" si="442">V570/$V$68</f>
        <v>0</v>
      </c>
      <c r="X570" s="153">
        <v>4</v>
      </c>
      <c r="Y570" s="464"/>
      <c r="Z570" s="144">
        <f t="shared" ref="Z570:Z576" si="443">V570+X570</f>
        <v>4</v>
      </c>
      <c r="AA570" s="381"/>
      <c r="AB570" s="454">
        <v>8</v>
      </c>
      <c r="AC570" s="454">
        <v>36</v>
      </c>
      <c r="AD570" s="454">
        <v>88</v>
      </c>
      <c r="AE570" s="454">
        <v>-20</v>
      </c>
      <c r="AF570" s="454">
        <v>-24</v>
      </c>
      <c r="AG570" s="454">
        <v>6</v>
      </c>
    </row>
    <row r="571" spans="2:33" s="442" customFormat="1" ht="15" customHeight="1" x14ac:dyDescent="0.3">
      <c r="B571" s="372">
        <v>44393</v>
      </c>
      <c r="C571" s="488"/>
      <c r="D571" s="488"/>
      <c r="E571" s="46"/>
      <c r="F571" s="46"/>
      <c r="G571" s="381"/>
      <c r="H571" s="157">
        <v>330</v>
      </c>
      <c r="I571" s="483">
        <v>21</v>
      </c>
      <c r="J571" s="153">
        <v>1476</v>
      </c>
      <c r="K571" s="154">
        <v>0.9939393939393939</v>
      </c>
      <c r="L571" s="153">
        <v>108</v>
      </c>
      <c r="M571" s="154">
        <v>0.88524590163934425</v>
      </c>
      <c r="N571" s="155">
        <v>1584</v>
      </c>
      <c r="O571" s="84"/>
      <c r="P571" s="84"/>
      <c r="Q571" s="153">
        <v>419</v>
      </c>
      <c r="R571" s="110">
        <f t="shared" si="439"/>
        <v>0.51943147091045383</v>
      </c>
      <c r="S571" s="153">
        <v>71</v>
      </c>
      <c r="T571" s="110">
        <f t="shared" si="440"/>
        <v>0.60110257924788346</v>
      </c>
      <c r="U571" s="105">
        <f t="shared" si="441"/>
        <v>490</v>
      </c>
      <c r="V571" s="153">
        <v>0</v>
      </c>
      <c r="W571" s="110">
        <f t="shared" si="442"/>
        <v>0</v>
      </c>
      <c r="X571" s="153">
        <v>8</v>
      </c>
      <c r="Y571" s="464"/>
      <c r="Z571" s="144">
        <f t="shared" si="443"/>
        <v>8</v>
      </c>
      <c r="AA571" s="381"/>
      <c r="AB571" s="454">
        <v>-2</v>
      </c>
      <c r="AC571" s="454">
        <v>35</v>
      </c>
      <c r="AD571" s="454">
        <v>77</v>
      </c>
      <c r="AE571" s="454">
        <v>-20</v>
      </c>
      <c r="AF571" s="454">
        <v>-24</v>
      </c>
      <c r="AG571" s="454">
        <v>6</v>
      </c>
    </row>
    <row r="572" spans="2:33" s="442" customFormat="1" ht="15" customHeight="1" x14ac:dyDescent="0.3">
      <c r="B572" s="372">
        <v>44394</v>
      </c>
      <c r="C572" s="488"/>
      <c r="D572" s="488"/>
      <c r="E572" s="46"/>
      <c r="F572" s="46"/>
      <c r="G572" s="381"/>
      <c r="H572" s="157">
        <v>181</v>
      </c>
      <c r="I572" s="483">
        <v>23</v>
      </c>
      <c r="J572" s="153">
        <v>927</v>
      </c>
      <c r="K572" s="154">
        <v>1.0164473684210527</v>
      </c>
      <c r="L572" s="153">
        <v>76</v>
      </c>
      <c r="M572" s="154">
        <v>1.52</v>
      </c>
      <c r="N572" s="155">
        <v>1003</v>
      </c>
      <c r="O572" s="84"/>
      <c r="P572" s="84"/>
      <c r="Q572" s="157">
        <v>0</v>
      </c>
      <c r="R572" s="115">
        <f t="shared" si="439"/>
        <v>0</v>
      </c>
      <c r="S572" s="157">
        <v>0</v>
      </c>
      <c r="T572" s="115">
        <f t="shared" si="440"/>
        <v>0</v>
      </c>
      <c r="U572" s="124">
        <f t="shared" si="441"/>
        <v>0</v>
      </c>
      <c r="V572" s="157">
        <v>0</v>
      </c>
      <c r="W572" s="115">
        <f t="shared" si="442"/>
        <v>0</v>
      </c>
      <c r="X572" s="157">
        <v>0</v>
      </c>
      <c r="Y572" s="464"/>
      <c r="Z572" s="144">
        <f t="shared" si="443"/>
        <v>0</v>
      </c>
      <c r="AA572" s="381"/>
      <c r="AB572" s="454">
        <v>-13</v>
      </c>
      <c r="AC572" s="454">
        <v>21</v>
      </c>
      <c r="AD572" s="454">
        <v>74</v>
      </c>
      <c r="AE572" s="454">
        <v>-17</v>
      </c>
      <c r="AF572" s="454">
        <v>-4</v>
      </c>
      <c r="AG572" s="454">
        <v>0</v>
      </c>
    </row>
    <row r="573" spans="2:33" s="442" customFormat="1" ht="15" customHeight="1" x14ac:dyDescent="0.3">
      <c r="B573" s="372">
        <v>44395</v>
      </c>
      <c r="C573" s="488"/>
      <c r="D573" s="488"/>
      <c r="E573" s="46"/>
      <c r="F573" s="46"/>
      <c r="G573" s="381"/>
      <c r="H573" s="157">
        <v>160</v>
      </c>
      <c r="I573" s="483">
        <v>29</v>
      </c>
      <c r="J573" s="153">
        <v>903</v>
      </c>
      <c r="K573" s="154">
        <v>1.0134680134680134</v>
      </c>
      <c r="L573" s="153">
        <v>37</v>
      </c>
      <c r="M573" s="154">
        <v>1.1212121212121211</v>
      </c>
      <c r="N573" s="155">
        <v>940</v>
      </c>
      <c r="O573" s="84"/>
      <c r="P573" s="84"/>
      <c r="Q573" s="157">
        <v>0</v>
      </c>
      <c r="R573" s="115">
        <f t="shared" si="439"/>
        <v>0</v>
      </c>
      <c r="S573" s="157">
        <v>0</v>
      </c>
      <c r="T573" s="115">
        <f t="shared" si="440"/>
        <v>0</v>
      </c>
      <c r="U573" s="124">
        <f t="shared" si="441"/>
        <v>0</v>
      </c>
      <c r="V573" s="157">
        <v>0</v>
      </c>
      <c r="W573" s="115">
        <f t="shared" si="442"/>
        <v>0</v>
      </c>
      <c r="X573" s="157">
        <v>0</v>
      </c>
      <c r="Y573" s="464"/>
      <c r="Z573" s="144">
        <f t="shared" si="443"/>
        <v>0</v>
      </c>
      <c r="AA573" s="381"/>
      <c r="AB573" s="454">
        <v>-13</v>
      </c>
      <c r="AC573" s="454">
        <v>15</v>
      </c>
      <c r="AD573" s="454">
        <v>45</v>
      </c>
      <c r="AE573" s="454">
        <v>-21</v>
      </c>
      <c r="AF573" s="454">
        <v>0</v>
      </c>
      <c r="AG573" s="454">
        <v>0</v>
      </c>
    </row>
    <row r="574" spans="2:33" s="442" customFormat="1" ht="15" customHeight="1" x14ac:dyDescent="0.3">
      <c r="B574" s="372">
        <v>44396</v>
      </c>
      <c r="C574" s="488"/>
      <c r="D574" s="488"/>
      <c r="E574" s="46"/>
      <c r="F574" s="46"/>
      <c r="G574" s="381"/>
      <c r="H574" s="157">
        <v>306</v>
      </c>
      <c r="I574" s="483">
        <v>24</v>
      </c>
      <c r="J574" s="153">
        <v>1473</v>
      </c>
      <c r="K574" s="154">
        <v>0.99527027027027026</v>
      </c>
      <c r="L574" s="153">
        <v>95</v>
      </c>
      <c r="M574" s="154">
        <v>0.92233009708737868</v>
      </c>
      <c r="N574" s="155">
        <v>1568</v>
      </c>
      <c r="O574" s="84"/>
      <c r="P574" s="84"/>
      <c r="Q574" s="153">
        <v>860</v>
      </c>
      <c r="R574" s="110">
        <f t="shared" si="439"/>
        <v>1.0661361932768265</v>
      </c>
      <c r="S574" s="153">
        <v>81</v>
      </c>
      <c r="T574" s="110">
        <f t="shared" si="440"/>
        <v>0.68576491435321918</v>
      </c>
      <c r="U574" s="105">
        <f t="shared" si="441"/>
        <v>941</v>
      </c>
      <c r="V574" s="153">
        <v>1</v>
      </c>
      <c r="W574" s="110">
        <f t="shared" si="442"/>
        <v>0.26874999999999999</v>
      </c>
      <c r="X574" s="153">
        <v>7</v>
      </c>
      <c r="Y574" s="464"/>
      <c r="Z574" s="144">
        <f t="shared" si="443"/>
        <v>8</v>
      </c>
      <c r="AA574" s="381"/>
      <c r="AB574" s="454">
        <v>6</v>
      </c>
      <c r="AC574" s="454">
        <v>40</v>
      </c>
      <c r="AD574" s="454">
        <v>62</v>
      </c>
      <c r="AE574" s="454">
        <v>-20</v>
      </c>
      <c r="AF574" s="454">
        <v>-27</v>
      </c>
      <c r="AG574" s="454">
        <v>7</v>
      </c>
    </row>
    <row r="575" spans="2:33" s="442" customFormat="1" ht="15" customHeight="1" x14ac:dyDescent="0.3">
      <c r="B575" s="372">
        <v>44397</v>
      </c>
      <c r="C575" s="488"/>
      <c r="D575" s="488"/>
      <c r="E575" s="46"/>
      <c r="F575" s="46"/>
      <c r="G575" s="381"/>
      <c r="H575" s="157">
        <v>239</v>
      </c>
      <c r="I575" s="483">
        <v>30</v>
      </c>
      <c r="J575" s="153">
        <v>1478</v>
      </c>
      <c r="K575" s="154">
        <v>0.99797434166103982</v>
      </c>
      <c r="L575" s="153">
        <v>115</v>
      </c>
      <c r="M575" s="154">
        <v>1.0849056603773586</v>
      </c>
      <c r="N575" s="155">
        <v>1593</v>
      </c>
      <c r="O575" s="84"/>
      <c r="P575" s="84"/>
      <c r="Q575" s="153">
        <v>599</v>
      </c>
      <c r="R575" s="110">
        <f t="shared" si="439"/>
        <v>0.74257625554978957</v>
      </c>
      <c r="S575" s="153">
        <v>52</v>
      </c>
      <c r="T575" s="110">
        <f t="shared" si="440"/>
        <v>0.44024414254774563</v>
      </c>
      <c r="U575" s="105">
        <f t="shared" si="441"/>
        <v>651</v>
      </c>
      <c r="V575" s="153">
        <v>0</v>
      </c>
      <c r="W575" s="110">
        <f t="shared" si="442"/>
        <v>0</v>
      </c>
      <c r="X575" s="153">
        <v>9</v>
      </c>
      <c r="Y575" s="464"/>
      <c r="Z575" s="144">
        <f t="shared" si="443"/>
        <v>9</v>
      </c>
      <c r="AA575" s="381"/>
      <c r="AB575" s="454">
        <v>7</v>
      </c>
      <c r="AC575" s="454">
        <v>39</v>
      </c>
      <c r="AD575" s="454">
        <v>66</v>
      </c>
      <c r="AE575" s="454">
        <v>-20</v>
      </c>
      <c r="AF575" s="454">
        <v>-26</v>
      </c>
      <c r="AG575" s="454">
        <v>8</v>
      </c>
    </row>
    <row r="576" spans="2:33" s="442" customFormat="1" ht="15" customHeight="1" x14ac:dyDescent="0.3">
      <c r="B576" s="372">
        <v>44398</v>
      </c>
      <c r="C576" s="488"/>
      <c r="D576" s="488"/>
      <c r="E576" s="46"/>
      <c r="F576" s="46"/>
      <c r="G576" s="381"/>
      <c r="H576" s="157">
        <v>259</v>
      </c>
      <c r="I576" s="483">
        <v>22</v>
      </c>
      <c r="J576" s="153">
        <v>1442</v>
      </c>
      <c r="K576" s="154">
        <v>0.9736664415935179</v>
      </c>
      <c r="L576" s="153">
        <v>118</v>
      </c>
      <c r="M576" s="154">
        <v>1.0172413793103448</v>
      </c>
      <c r="N576" s="155">
        <v>1560</v>
      </c>
      <c r="O576" s="84"/>
      <c r="P576" s="84"/>
      <c r="Q576" s="153">
        <v>514</v>
      </c>
      <c r="R576" s="110">
        <f t="shared" si="439"/>
        <v>0.63720232947010325</v>
      </c>
      <c r="S576" s="153">
        <v>66</v>
      </c>
      <c r="T576" s="110">
        <f t="shared" si="440"/>
        <v>0.5587714116952156</v>
      </c>
      <c r="U576" s="105">
        <f t="shared" si="441"/>
        <v>580</v>
      </c>
      <c r="V576" s="153">
        <v>4</v>
      </c>
      <c r="W576" s="110">
        <f t="shared" si="442"/>
        <v>1.075</v>
      </c>
      <c r="X576" s="153">
        <v>5</v>
      </c>
      <c r="Y576" s="464"/>
      <c r="Z576" s="144">
        <f t="shared" si="443"/>
        <v>9</v>
      </c>
      <c r="AA576" s="381"/>
      <c r="AB576" s="454">
        <v>8</v>
      </c>
      <c r="AC576" s="454">
        <v>37</v>
      </c>
      <c r="AD576" s="454">
        <v>85</v>
      </c>
      <c r="AE576" s="454">
        <v>-18</v>
      </c>
      <c r="AF576" s="454">
        <v>-26</v>
      </c>
      <c r="AG576" s="454">
        <v>6</v>
      </c>
    </row>
    <row r="577" spans="2:33" s="442" customFormat="1" ht="15" customHeight="1" x14ac:dyDescent="0.3">
      <c r="B577" s="372">
        <v>44399</v>
      </c>
      <c r="C577" s="489"/>
      <c r="D577" s="489"/>
      <c r="E577" s="46"/>
      <c r="F577" s="46"/>
      <c r="G577" s="381"/>
      <c r="H577" s="157">
        <v>275</v>
      </c>
      <c r="I577" s="483">
        <v>22</v>
      </c>
      <c r="J577" s="153">
        <v>1459</v>
      </c>
      <c r="K577" s="154">
        <v>0.98647734956051381</v>
      </c>
      <c r="L577" s="153">
        <v>103</v>
      </c>
      <c r="M577" s="154">
        <v>0.96261682242990654</v>
      </c>
      <c r="N577" s="155">
        <v>1562</v>
      </c>
      <c r="O577" s="84"/>
      <c r="P577" s="84"/>
      <c r="Q577" s="153">
        <v>436</v>
      </c>
      <c r="R577" s="110">
        <f t="shared" ref="R577:R583" si="444">Q577/Q$68</f>
        <v>0.54050625612639103</v>
      </c>
      <c r="S577" s="153">
        <v>46</v>
      </c>
      <c r="T577" s="110">
        <f t="shared" ref="T577:T583" si="445">S577/S$68</f>
        <v>0.38944674148454417</v>
      </c>
      <c r="U577" s="105">
        <f t="shared" ref="U577:U583" si="446">Q577+S577</f>
        <v>482</v>
      </c>
      <c r="V577" s="153">
        <v>0</v>
      </c>
      <c r="W577" s="110">
        <f t="shared" ref="W577:W583" si="447">V577/$V$68</f>
        <v>0</v>
      </c>
      <c r="X577" s="153">
        <v>8</v>
      </c>
      <c r="Y577" s="464"/>
      <c r="Z577" s="144">
        <f t="shared" ref="Z577:Z583" si="448">V577+X577</f>
        <v>8</v>
      </c>
      <c r="AA577" s="381"/>
      <c r="AB577" s="454">
        <v>10</v>
      </c>
      <c r="AC577" s="454">
        <v>39</v>
      </c>
      <c r="AD577" s="454">
        <v>87</v>
      </c>
      <c r="AE577" s="454">
        <v>-20</v>
      </c>
      <c r="AF577" s="454">
        <v>-26</v>
      </c>
      <c r="AG577" s="454">
        <v>7</v>
      </c>
    </row>
    <row r="578" spans="2:33" s="442" customFormat="1" ht="15" customHeight="1" x14ac:dyDescent="0.3">
      <c r="B578" s="372">
        <v>44400</v>
      </c>
      <c r="C578" s="489"/>
      <c r="D578" s="489"/>
      <c r="E578" s="46"/>
      <c r="F578" s="46"/>
      <c r="G578" s="381"/>
      <c r="H578" s="157">
        <v>342</v>
      </c>
      <c r="I578" s="483">
        <v>9</v>
      </c>
      <c r="J578" s="153">
        <v>1460</v>
      </c>
      <c r="K578" s="154">
        <v>0.98316498316498313</v>
      </c>
      <c r="L578" s="153">
        <v>119</v>
      </c>
      <c r="M578" s="154">
        <v>0.97540983606557374</v>
      </c>
      <c r="N578" s="155">
        <v>1579</v>
      </c>
      <c r="O578" s="84"/>
      <c r="P578" s="84"/>
      <c r="Q578" s="153">
        <v>333</v>
      </c>
      <c r="R578" s="110">
        <f t="shared" si="444"/>
        <v>0.41281785158277118</v>
      </c>
      <c r="S578" s="153">
        <v>71</v>
      </c>
      <c r="T578" s="110">
        <f t="shared" si="445"/>
        <v>0.60110257924788346</v>
      </c>
      <c r="U578" s="105">
        <f t="shared" si="446"/>
        <v>404</v>
      </c>
      <c r="V578" s="153">
        <v>0</v>
      </c>
      <c r="W578" s="110">
        <f t="shared" si="447"/>
        <v>0</v>
      </c>
      <c r="X578" s="153">
        <v>5</v>
      </c>
      <c r="Y578" s="464"/>
      <c r="Z578" s="144">
        <f t="shared" si="448"/>
        <v>5</v>
      </c>
      <c r="AA578" s="381"/>
      <c r="AB578" s="454">
        <v>0</v>
      </c>
      <c r="AC578" s="454">
        <v>38</v>
      </c>
      <c r="AD578" s="454">
        <v>71</v>
      </c>
      <c r="AE578" s="454">
        <v>-20</v>
      </c>
      <c r="AF578" s="454">
        <v>-25</v>
      </c>
      <c r="AG578" s="454">
        <v>7</v>
      </c>
    </row>
    <row r="579" spans="2:33" s="442" customFormat="1" ht="15" customHeight="1" x14ac:dyDescent="0.3">
      <c r="B579" s="372">
        <v>44401</v>
      </c>
      <c r="C579" s="489"/>
      <c r="D579" s="489"/>
      <c r="E579" s="46"/>
      <c r="F579" s="46"/>
      <c r="G579" s="381"/>
      <c r="H579" s="157">
        <v>329</v>
      </c>
      <c r="I579" s="483">
        <v>26</v>
      </c>
      <c r="J579" s="153">
        <v>929</v>
      </c>
      <c r="K579" s="154">
        <v>1.0186403508771931</v>
      </c>
      <c r="L579" s="153">
        <v>70</v>
      </c>
      <c r="M579" s="154">
        <v>1.4</v>
      </c>
      <c r="N579" s="155">
        <v>999</v>
      </c>
      <c r="O579" s="84"/>
      <c r="P579" s="84"/>
      <c r="Q579" s="157">
        <v>0</v>
      </c>
      <c r="R579" s="115">
        <f t="shared" si="444"/>
        <v>0</v>
      </c>
      <c r="S579" s="157">
        <v>0</v>
      </c>
      <c r="T579" s="115">
        <f t="shared" si="445"/>
        <v>0</v>
      </c>
      <c r="U579" s="124">
        <f t="shared" si="446"/>
        <v>0</v>
      </c>
      <c r="V579" s="157">
        <v>0</v>
      </c>
      <c r="W579" s="115">
        <f t="shared" si="447"/>
        <v>0</v>
      </c>
      <c r="X579" s="157">
        <v>0</v>
      </c>
      <c r="Y579" s="464"/>
      <c r="Z579" s="144">
        <f t="shared" si="448"/>
        <v>0</v>
      </c>
      <c r="AA579" s="381"/>
      <c r="AB579" s="454">
        <v>-10</v>
      </c>
      <c r="AC579" s="454">
        <v>22</v>
      </c>
      <c r="AD579" s="454">
        <v>68</v>
      </c>
      <c r="AE579" s="454">
        <v>-13</v>
      </c>
      <c r="AF579" s="454">
        <v>-3</v>
      </c>
      <c r="AG579" s="454">
        <v>1</v>
      </c>
    </row>
    <row r="580" spans="2:33" s="442" customFormat="1" ht="15" customHeight="1" x14ac:dyDescent="0.3">
      <c r="B580" s="372">
        <v>44402</v>
      </c>
      <c r="C580" s="489"/>
      <c r="D580" s="489"/>
      <c r="E580" s="46"/>
      <c r="F580" s="46"/>
      <c r="G580" s="381"/>
      <c r="H580" s="157">
        <v>342</v>
      </c>
      <c r="I580" s="483">
        <v>17</v>
      </c>
      <c r="J580" s="153">
        <v>903</v>
      </c>
      <c r="K580" s="154">
        <v>1.0134680134680134</v>
      </c>
      <c r="L580" s="153">
        <v>47</v>
      </c>
      <c r="M580" s="154">
        <v>1.4242424242424243</v>
      </c>
      <c r="N580" s="155">
        <v>950</v>
      </c>
      <c r="O580" s="84"/>
      <c r="P580" s="84"/>
      <c r="Q580" s="157">
        <v>0</v>
      </c>
      <c r="R580" s="115">
        <f t="shared" si="444"/>
        <v>0</v>
      </c>
      <c r="S580" s="157">
        <v>0</v>
      </c>
      <c r="T580" s="115">
        <f t="shared" si="445"/>
        <v>0</v>
      </c>
      <c r="U580" s="124">
        <f t="shared" si="446"/>
        <v>0</v>
      </c>
      <c r="V580" s="157">
        <v>0</v>
      </c>
      <c r="W580" s="115">
        <f t="shared" si="447"/>
        <v>0</v>
      </c>
      <c r="X580" s="157">
        <v>0</v>
      </c>
      <c r="Y580" s="464"/>
      <c r="Z580" s="144">
        <f t="shared" si="448"/>
        <v>0</v>
      </c>
      <c r="AA580" s="381"/>
      <c r="AB580" s="454">
        <v>-13</v>
      </c>
      <c r="AC580" s="454">
        <v>15</v>
      </c>
      <c r="AD580" s="454">
        <v>33</v>
      </c>
      <c r="AE580" s="454">
        <v>-19</v>
      </c>
      <c r="AF580" s="454">
        <v>1</v>
      </c>
      <c r="AG580" s="454">
        <v>2</v>
      </c>
    </row>
    <row r="581" spans="2:33" s="442" customFormat="1" ht="15" customHeight="1" x14ac:dyDescent="0.3">
      <c r="B581" s="372">
        <v>44403</v>
      </c>
      <c r="C581" s="489"/>
      <c r="D581" s="489"/>
      <c r="E581" s="46"/>
      <c r="F581" s="46"/>
      <c r="G581" s="381"/>
      <c r="H581" s="157">
        <v>288</v>
      </c>
      <c r="I581" s="483">
        <v>25</v>
      </c>
      <c r="J581" s="153">
        <v>1462</v>
      </c>
      <c r="K581" s="154">
        <v>0.98783783783783785</v>
      </c>
      <c r="L581" s="153">
        <v>98</v>
      </c>
      <c r="M581" s="154">
        <v>0.95145631067961167</v>
      </c>
      <c r="N581" s="155">
        <v>1560</v>
      </c>
      <c r="O581" s="84"/>
      <c r="P581" s="84"/>
      <c r="Q581" s="153">
        <v>705</v>
      </c>
      <c r="R581" s="110">
        <f t="shared" si="444"/>
        <v>0.87398373983739841</v>
      </c>
      <c r="S581" s="153">
        <v>70</v>
      </c>
      <c r="T581" s="110">
        <f t="shared" si="445"/>
        <v>0.59263634573734991</v>
      </c>
      <c r="U581" s="105">
        <f t="shared" si="446"/>
        <v>775</v>
      </c>
      <c r="V581" s="153">
        <v>0</v>
      </c>
      <c r="W581" s="110">
        <f t="shared" si="447"/>
        <v>0</v>
      </c>
      <c r="X581" s="153">
        <v>22</v>
      </c>
      <c r="Y581" s="464"/>
      <c r="Z581" s="144">
        <f t="shared" si="448"/>
        <v>22</v>
      </c>
      <c r="AA581" s="381"/>
      <c r="AB581" s="454">
        <v>10</v>
      </c>
      <c r="AC581" s="454">
        <v>41</v>
      </c>
      <c r="AD581" s="454">
        <v>89</v>
      </c>
      <c r="AE581" s="454">
        <v>-21</v>
      </c>
      <c r="AF581" s="454">
        <v>-28</v>
      </c>
      <c r="AG581" s="454">
        <v>7</v>
      </c>
    </row>
    <row r="582" spans="2:33" s="442" customFormat="1" ht="15" customHeight="1" x14ac:dyDescent="0.3">
      <c r="B582" s="372">
        <v>44404</v>
      </c>
      <c r="C582" s="489"/>
      <c r="D582" s="489"/>
      <c r="E582" s="46"/>
      <c r="F582" s="46"/>
      <c r="G582" s="381"/>
      <c r="H582" s="157">
        <v>246</v>
      </c>
      <c r="I582" s="483">
        <v>19</v>
      </c>
      <c r="J582" s="153">
        <v>1477</v>
      </c>
      <c r="K582" s="154">
        <v>0.99729912221471984</v>
      </c>
      <c r="L582" s="153">
        <v>106</v>
      </c>
      <c r="M582" s="154">
        <v>1</v>
      </c>
      <c r="N582" s="155">
        <v>1583</v>
      </c>
      <c r="O582" s="84"/>
      <c r="P582" s="84"/>
      <c r="Q582" s="153">
        <v>806</v>
      </c>
      <c r="R582" s="110">
        <f t="shared" si="444"/>
        <v>0.99919275788502571</v>
      </c>
      <c r="S582" s="153">
        <v>134</v>
      </c>
      <c r="T582" s="110">
        <f t="shared" si="445"/>
        <v>1.1344752904114983</v>
      </c>
      <c r="U582" s="105">
        <f t="shared" si="446"/>
        <v>940</v>
      </c>
      <c r="V582" s="153">
        <v>4</v>
      </c>
      <c r="W582" s="110">
        <f t="shared" si="447"/>
        <v>1.075</v>
      </c>
      <c r="X582" s="153">
        <v>14</v>
      </c>
      <c r="Y582" s="464"/>
      <c r="Z582" s="144">
        <f t="shared" si="448"/>
        <v>18</v>
      </c>
      <c r="AA582" s="381"/>
      <c r="AB582" s="454">
        <v>10</v>
      </c>
      <c r="AC582" s="454">
        <v>39</v>
      </c>
      <c r="AD582" s="454">
        <v>94</v>
      </c>
      <c r="AE582" s="454">
        <v>-19</v>
      </c>
      <c r="AF582" s="454">
        <v>-27</v>
      </c>
      <c r="AG582" s="454">
        <v>7</v>
      </c>
    </row>
    <row r="583" spans="2:33" s="442" customFormat="1" ht="15" customHeight="1" x14ac:dyDescent="0.3">
      <c r="B583" s="372">
        <v>44405</v>
      </c>
      <c r="C583" s="489"/>
      <c r="D583" s="489"/>
      <c r="E583" s="46"/>
      <c r="F583" s="46"/>
      <c r="G583" s="381"/>
      <c r="H583" s="157">
        <v>264</v>
      </c>
      <c r="I583" s="483">
        <v>27</v>
      </c>
      <c r="J583" s="153">
        <v>1446</v>
      </c>
      <c r="K583" s="154">
        <v>0.97636731937879806</v>
      </c>
      <c r="L583" s="153">
        <v>112</v>
      </c>
      <c r="M583" s="154">
        <v>0.96551724137931039</v>
      </c>
      <c r="N583" s="155">
        <v>1558</v>
      </c>
      <c r="O583" s="84"/>
      <c r="P583" s="84"/>
      <c r="Q583" s="153">
        <v>984</v>
      </c>
      <c r="R583" s="110">
        <f t="shared" si="444"/>
        <v>1.2198581560283688</v>
      </c>
      <c r="S583" s="153">
        <v>96</v>
      </c>
      <c r="T583" s="110">
        <f t="shared" si="445"/>
        <v>0.81275841701122264</v>
      </c>
      <c r="U583" s="105">
        <f t="shared" si="446"/>
        <v>1080</v>
      </c>
      <c r="V583" s="153">
        <v>2</v>
      </c>
      <c r="W583" s="110">
        <f t="shared" si="447"/>
        <v>0.53749999999999998</v>
      </c>
      <c r="X583" s="153">
        <v>22</v>
      </c>
      <c r="Y583" s="464"/>
      <c r="Z583" s="144">
        <f t="shared" si="448"/>
        <v>24</v>
      </c>
      <c r="AA583" s="381"/>
      <c r="AB583" s="454">
        <v>13</v>
      </c>
      <c r="AC583" s="454">
        <v>40</v>
      </c>
      <c r="AD583" s="454">
        <v>108</v>
      </c>
      <c r="AE583" s="454">
        <v>-18</v>
      </c>
      <c r="AF583" s="454">
        <v>-27</v>
      </c>
      <c r="AG583" s="454">
        <v>6</v>
      </c>
    </row>
    <row r="584" spans="2:33" s="365" customFormat="1" ht="15" customHeight="1" x14ac:dyDescent="0.3">
      <c r="B584" s="372">
        <v>44406</v>
      </c>
      <c r="C584" s="491"/>
      <c r="D584" s="491"/>
      <c r="E584" s="46"/>
      <c r="F584" s="46"/>
      <c r="G584" s="441"/>
      <c r="H584" s="157">
        <v>278</v>
      </c>
      <c r="I584" s="483">
        <v>26</v>
      </c>
      <c r="J584" s="153">
        <v>1484</v>
      </c>
      <c r="K584" s="154">
        <v>1.0033806626098716</v>
      </c>
      <c r="L584" s="153">
        <v>111</v>
      </c>
      <c r="M584" s="154">
        <v>1.0373831775700935</v>
      </c>
      <c r="N584" s="155">
        <v>1595</v>
      </c>
      <c r="O584" s="84"/>
      <c r="P584" s="84"/>
      <c r="Q584" s="153">
        <v>1091</v>
      </c>
      <c r="R584" s="110">
        <f t="shared" ref="R584:R590" si="449">Q584/Q$68</f>
        <v>1.3525053335639741</v>
      </c>
      <c r="S584" s="153">
        <v>179</v>
      </c>
      <c r="T584" s="110">
        <f t="shared" ref="T584:T590" si="450">S584/S$68</f>
        <v>1.515455798385509</v>
      </c>
      <c r="U584" s="105">
        <f t="shared" ref="U584:U590" si="451">Q584+S584</f>
        <v>1270</v>
      </c>
      <c r="V584" s="153">
        <v>0</v>
      </c>
      <c r="W584" s="110">
        <f t="shared" ref="W584:W590" si="452">V584/$V$68</f>
        <v>0</v>
      </c>
      <c r="X584" s="153">
        <v>3</v>
      </c>
      <c r="Y584" s="464"/>
      <c r="Z584" s="144">
        <f t="shared" ref="Z584:Z590" si="453">V584+X584</f>
        <v>3</v>
      </c>
      <c r="AA584" s="31"/>
      <c r="AB584" s="454">
        <v>16</v>
      </c>
      <c r="AC584" s="454">
        <v>44</v>
      </c>
      <c r="AD584" s="454">
        <v>107</v>
      </c>
      <c r="AE584" s="454">
        <v>-18</v>
      </c>
      <c r="AF584" s="454">
        <v>-27</v>
      </c>
      <c r="AG584" s="454">
        <v>6</v>
      </c>
    </row>
    <row r="585" spans="2:33" s="442" customFormat="1" ht="15" customHeight="1" x14ac:dyDescent="0.3">
      <c r="B585" s="372">
        <v>44407</v>
      </c>
      <c r="C585" s="491"/>
      <c r="D585" s="491"/>
      <c r="E585" s="46"/>
      <c r="F585" s="46"/>
      <c r="G585" s="490"/>
      <c r="H585" s="157">
        <v>346</v>
      </c>
      <c r="I585" s="483">
        <v>22</v>
      </c>
      <c r="J585" s="153">
        <v>1472</v>
      </c>
      <c r="K585" s="154">
        <v>0.99124579124579126</v>
      </c>
      <c r="L585" s="153">
        <v>110</v>
      </c>
      <c r="M585" s="154">
        <v>0.90163934426229508</v>
      </c>
      <c r="N585" s="155">
        <v>1582</v>
      </c>
      <c r="O585" s="84"/>
      <c r="P585" s="84"/>
      <c r="Q585" s="153">
        <v>981</v>
      </c>
      <c r="R585" s="110">
        <f t="shared" si="449"/>
        <v>1.21613907628438</v>
      </c>
      <c r="S585" s="153">
        <v>217</v>
      </c>
      <c r="T585" s="110">
        <f t="shared" si="450"/>
        <v>1.8371726717857846</v>
      </c>
      <c r="U585" s="105">
        <f t="shared" si="451"/>
        <v>1198</v>
      </c>
      <c r="V585" s="153">
        <v>0</v>
      </c>
      <c r="W585" s="110">
        <f t="shared" si="452"/>
        <v>0</v>
      </c>
      <c r="X585" s="153">
        <v>7</v>
      </c>
      <c r="Y585" s="464"/>
      <c r="Z585" s="144">
        <f t="shared" si="453"/>
        <v>7</v>
      </c>
      <c r="AA585" s="31"/>
      <c r="AB585" s="454">
        <v>6</v>
      </c>
      <c r="AC585" s="454">
        <v>45</v>
      </c>
      <c r="AD585" s="454">
        <v>82</v>
      </c>
      <c r="AE585" s="454">
        <v>-17</v>
      </c>
      <c r="AF585" s="454">
        <v>-26</v>
      </c>
      <c r="AG585" s="454">
        <v>6</v>
      </c>
    </row>
    <row r="586" spans="2:33" s="442" customFormat="1" ht="15" customHeight="1" x14ac:dyDescent="0.3">
      <c r="B586" s="372">
        <v>44408</v>
      </c>
      <c r="C586" s="491"/>
      <c r="D586" s="491"/>
      <c r="E586" s="46"/>
      <c r="F586" s="46"/>
      <c r="G586" s="490"/>
      <c r="H586" s="157">
        <v>336</v>
      </c>
      <c r="I586" s="483">
        <v>27</v>
      </c>
      <c r="J586" s="153">
        <v>927</v>
      </c>
      <c r="K586" s="154">
        <v>1.0164473684210527</v>
      </c>
      <c r="L586" s="153">
        <v>61</v>
      </c>
      <c r="M586" s="154">
        <v>1.22</v>
      </c>
      <c r="N586" s="155">
        <v>988</v>
      </c>
      <c r="O586" s="84"/>
      <c r="P586" s="84"/>
      <c r="Q586" s="157">
        <v>0</v>
      </c>
      <c r="R586" s="115">
        <f t="shared" si="449"/>
        <v>0</v>
      </c>
      <c r="S586" s="157">
        <v>0</v>
      </c>
      <c r="T586" s="115">
        <f t="shared" si="450"/>
        <v>0</v>
      </c>
      <c r="U586" s="124">
        <f t="shared" si="451"/>
        <v>0</v>
      </c>
      <c r="V586" s="157">
        <v>0</v>
      </c>
      <c r="W586" s="115">
        <f t="shared" si="452"/>
        <v>0</v>
      </c>
      <c r="X586" s="157">
        <v>0</v>
      </c>
      <c r="Y586" s="464"/>
      <c r="Z586" s="144">
        <f t="shared" si="453"/>
        <v>0</v>
      </c>
      <c r="AA586" s="31"/>
      <c r="AB586" s="454">
        <v>-3</v>
      </c>
      <c r="AC586" s="454">
        <v>31</v>
      </c>
      <c r="AD586" s="454">
        <v>64</v>
      </c>
      <c r="AE586" s="454">
        <v>-6</v>
      </c>
      <c r="AF586" s="454">
        <v>-2</v>
      </c>
      <c r="AG586" s="454">
        <v>0</v>
      </c>
    </row>
    <row r="587" spans="2:33" s="442" customFormat="1" ht="15" customHeight="1" x14ac:dyDescent="0.3">
      <c r="B587" s="372">
        <v>44409</v>
      </c>
      <c r="C587" s="491"/>
      <c r="D587" s="491"/>
      <c r="E587" s="46"/>
      <c r="F587" s="46"/>
      <c r="G587" s="490"/>
      <c r="H587" s="157">
        <v>367</v>
      </c>
      <c r="I587" s="483">
        <v>20</v>
      </c>
      <c r="J587" s="153">
        <v>903</v>
      </c>
      <c r="K587" s="154">
        <v>1.0134680134680134</v>
      </c>
      <c r="L587" s="153">
        <v>42</v>
      </c>
      <c r="M587" s="154">
        <v>1.2727272727272727</v>
      </c>
      <c r="N587" s="155">
        <v>945</v>
      </c>
      <c r="O587" s="84"/>
      <c r="P587" s="84"/>
      <c r="Q587" s="157">
        <v>0</v>
      </c>
      <c r="R587" s="115">
        <f t="shared" si="449"/>
        <v>0</v>
      </c>
      <c r="S587" s="157">
        <v>0</v>
      </c>
      <c r="T587" s="115">
        <f t="shared" si="450"/>
        <v>0</v>
      </c>
      <c r="U587" s="124">
        <f t="shared" si="451"/>
        <v>0</v>
      </c>
      <c r="V587" s="157">
        <v>0</v>
      </c>
      <c r="W587" s="115">
        <f t="shared" si="452"/>
        <v>0</v>
      </c>
      <c r="X587" s="157">
        <v>0</v>
      </c>
      <c r="Y587" s="464"/>
      <c r="Z587" s="144">
        <f t="shared" si="453"/>
        <v>0</v>
      </c>
      <c r="AA587" s="31"/>
      <c r="AB587" s="454">
        <v>1</v>
      </c>
      <c r="AC587" s="454">
        <v>29</v>
      </c>
      <c r="AD587" s="454">
        <v>44</v>
      </c>
      <c r="AE587" s="454">
        <v>-6</v>
      </c>
      <c r="AF587" s="454">
        <v>3</v>
      </c>
      <c r="AG587" s="454">
        <v>0</v>
      </c>
    </row>
    <row r="588" spans="2:33" s="442" customFormat="1" ht="15" customHeight="1" x14ac:dyDescent="0.3">
      <c r="B588" s="372">
        <v>44410</v>
      </c>
      <c r="C588" s="491"/>
      <c r="D588" s="491"/>
      <c r="E588" s="46"/>
      <c r="F588" s="46"/>
      <c r="G588" s="490"/>
      <c r="H588" s="157">
        <v>306</v>
      </c>
      <c r="I588" s="483">
        <v>18</v>
      </c>
      <c r="J588" s="153">
        <v>1485</v>
      </c>
      <c r="K588" s="154">
        <v>1.0033783783783783</v>
      </c>
      <c r="L588" s="153">
        <v>96</v>
      </c>
      <c r="M588" s="154">
        <v>0.93203883495145634</v>
      </c>
      <c r="N588" s="155">
        <v>1581</v>
      </c>
      <c r="O588" s="84"/>
      <c r="P588" s="84"/>
      <c r="Q588" s="153">
        <v>544</v>
      </c>
      <c r="R588" s="110">
        <f t="shared" si="449"/>
        <v>0.67439312690999254</v>
      </c>
      <c r="S588" s="153">
        <v>125</v>
      </c>
      <c r="T588" s="110">
        <f t="shared" si="450"/>
        <v>1.0582791888166962</v>
      </c>
      <c r="U588" s="105">
        <f t="shared" si="451"/>
        <v>669</v>
      </c>
      <c r="V588" s="153">
        <v>5</v>
      </c>
      <c r="W588" s="110">
        <f t="shared" si="452"/>
        <v>1.34375</v>
      </c>
      <c r="X588" s="153">
        <v>11</v>
      </c>
      <c r="Y588" s="464"/>
      <c r="Z588" s="144">
        <f t="shared" si="453"/>
        <v>16</v>
      </c>
      <c r="AA588" s="31"/>
      <c r="AB588" s="454">
        <v>21</v>
      </c>
      <c r="AC588" s="454">
        <v>53</v>
      </c>
      <c r="AD588" s="454">
        <v>107</v>
      </c>
      <c r="AE588" s="454">
        <v>-16</v>
      </c>
      <c r="AF588" s="454">
        <v>-32</v>
      </c>
      <c r="AG588" s="454">
        <v>7</v>
      </c>
    </row>
    <row r="589" spans="2:33" s="442" customFormat="1" ht="15" customHeight="1" x14ac:dyDescent="0.3">
      <c r="B589" s="372">
        <v>44411</v>
      </c>
      <c r="C589" s="491"/>
      <c r="D589" s="491"/>
      <c r="E589" s="46"/>
      <c r="F589" s="46"/>
      <c r="G589" s="490"/>
      <c r="H589" s="157">
        <v>256</v>
      </c>
      <c r="I589" s="483">
        <v>16</v>
      </c>
      <c r="J589" s="153">
        <v>1477</v>
      </c>
      <c r="K589" s="154">
        <v>0.99729912221471984</v>
      </c>
      <c r="L589" s="153">
        <v>107</v>
      </c>
      <c r="M589" s="154">
        <v>1.0094339622641511</v>
      </c>
      <c r="N589" s="155">
        <v>1584</v>
      </c>
      <c r="O589" s="84"/>
      <c r="P589" s="84"/>
      <c r="Q589" s="153">
        <v>352</v>
      </c>
      <c r="R589" s="110">
        <f t="shared" si="449"/>
        <v>0.43637202329470104</v>
      </c>
      <c r="S589" s="153">
        <v>50</v>
      </c>
      <c r="T589" s="110">
        <f t="shared" si="450"/>
        <v>0.42331167552667848</v>
      </c>
      <c r="U589" s="105">
        <f t="shared" si="451"/>
        <v>402</v>
      </c>
      <c r="V589" s="153">
        <v>1</v>
      </c>
      <c r="W589" s="110">
        <f t="shared" si="452"/>
        <v>0.26874999999999999</v>
      </c>
      <c r="X589" s="153">
        <v>19</v>
      </c>
      <c r="Y589" s="464"/>
      <c r="Z589" s="144">
        <f t="shared" si="453"/>
        <v>20</v>
      </c>
      <c r="AA589" s="31"/>
      <c r="AB589" s="454">
        <v>21</v>
      </c>
      <c r="AC589" s="454">
        <v>51</v>
      </c>
      <c r="AD589" s="454">
        <v>121</v>
      </c>
      <c r="AE589" s="454">
        <v>-15</v>
      </c>
      <c r="AF589" s="454">
        <v>-32</v>
      </c>
      <c r="AG589" s="454">
        <v>7</v>
      </c>
    </row>
    <row r="590" spans="2:33" s="442" customFormat="1" ht="15" customHeight="1" x14ac:dyDescent="0.3">
      <c r="B590" s="372">
        <v>44412</v>
      </c>
      <c r="C590" s="491"/>
      <c r="D590" s="491"/>
      <c r="E590" s="46"/>
      <c r="F590" s="46"/>
      <c r="G590" s="490"/>
      <c r="H590" s="157">
        <v>277</v>
      </c>
      <c r="I590" s="483">
        <v>25</v>
      </c>
      <c r="J590" s="153">
        <v>1480</v>
      </c>
      <c r="K590" s="154">
        <v>0.9993247805536799</v>
      </c>
      <c r="L590" s="153">
        <v>114</v>
      </c>
      <c r="M590" s="154">
        <v>0.98275862068965514</v>
      </c>
      <c r="N590" s="155">
        <v>1594</v>
      </c>
      <c r="O590" s="84"/>
      <c r="P590" s="84"/>
      <c r="Q590" s="153">
        <v>372</v>
      </c>
      <c r="R590" s="110">
        <f t="shared" si="449"/>
        <v>0.46116588825462723</v>
      </c>
      <c r="S590" s="153">
        <v>60</v>
      </c>
      <c r="T590" s="110">
        <f t="shared" si="450"/>
        <v>0.50797401063201419</v>
      </c>
      <c r="U590" s="105">
        <f t="shared" si="451"/>
        <v>432</v>
      </c>
      <c r="V590" s="153">
        <v>0</v>
      </c>
      <c r="W590" s="110">
        <f t="shared" si="452"/>
        <v>0</v>
      </c>
      <c r="X590" s="153">
        <v>4</v>
      </c>
      <c r="Y590" s="464"/>
      <c r="Z590" s="144">
        <f t="shared" si="453"/>
        <v>4</v>
      </c>
      <c r="AA590" s="31"/>
      <c r="AB590" s="454">
        <v>22</v>
      </c>
      <c r="AC590" s="454">
        <v>50</v>
      </c>
      <c r="AD590" s="454">
        <v>130</v>
      </c>
      <c r="AE590" s="454">
        <v>-14</v>
      </c>
      <c r="AF590" s="454">
        <v>-32</v>
      </c>
      <c r="AG590" s="454">
        <v>6</v>
      </c>
    </row>
    <row r="591" spans="2:33" s="442" customFormat="1" ht="15" customHeight="1" x14ac:dyDescent="0.3">
      <c r="B591" s="372">
        <v>44413</v>
      </c>
      <c r="C591" s="491"/>
      <c r="D591" s="491"/>
      <c r="E591" s="46"/>
      <c r="F591" s="46"/>
      <c r="G591" s="491"/>
      <c r="H591" s="157">
        <v>295</v>
      </c>
      <c r="I591" s="483">
        <v>22</v>
      </c>
      <c r="J591" s="153">
        <v>1483</v>
      </c>
      <c r="K591" s="154">
        <v>1.0027045300878972</v>
      </c>
      <c r="L591" s="153">
        <v>95</v>
      </c>
      <c r="M591" s="154">
        <v>0.88785046728971961</v>
      </c>
      <c r="N591" s="155">
        <v>1578</v>
      </c>
      <c r="O591" s="84"/>
      <c r="P591" s="84"/>
      <c r="Q591" s="153">
        <v>373</v>
      </c>
      <c r="R591" s="110">
        <f t="shared" ref="R591:R596" si="454">Q591/Q$68</f>
        <v>0.46240558150262356</v>
      </c>
      <c r="S591" s="153">
        <v>51</v>
      </c>
      <c r="T591" s="110">
        <f t="shared" ref="T591:T596" si="455">S591/S$68</f>
        <v>0.43177790903721203</v>
      </c>
      <c r="U591" s="105">
        <f t="shared" ref="U591:U596" si="456">Q591+S591</f>
        <v>424</v>
      </c>
      <c r="V591" s="153">
        <v>5</v>
      </c>
      <c r="W591" s="110">
        <f t="shared" ref="W591:W596" si="457">V591/$V$68</f>
        <v>1.34375</v>
      </c>
      <c r="X591" s="153">
        <v>4</v>
      </c>
      <c r="Y591" s="464"/>
      <c r="Z591" s="144">
        <f t="shared" ref="Z591:Z596" si="458">V591+X591</f>
        <v>9</v>
      </c>
      <c r="AA591" s="31"/>
      <c r="AB591" s="454">
        <v>24</v>
      </c>
      <c r="AC591" s="454">
        <v>52</v>
      </c>
      <c r="AD591" s="454">
        <v>143</v>
      </c>
      <c r="AE591" s="454">
        <v>-15</v>
      </c>
      <c r="AF591" s="454">
        <v>-32</v>
      </c>
      <c r="AG591" s="454">
        <v>6</v>
      </c>
    </row>
    <row r="592" spans="2:33" s="442" customFormat="1" ht="15" customHeight="1" x14ac:dyDescent="0.3">
      <c r="B592" s="372">
        <v>44414</v>
      </c>
      <c r="C592" s="491"/>
      <c r="D592" s="491"/>
      <c r="E592" s="46"/>
      <c r="F592" s="46"/>
      <c r="G592" s="491"/>
      <c r="H592" s="157">
        <v>343</v>
      </c>
      <c r="I592" s="483">
        <v>26</v>
      </c>
      <c r="J592" s="153">
        <v>1491</v>
      </c>
      <c r="K592" s="154">
        <v>1.0040404040404041</v>
      </c>
      <c r="L592" s="153">
        <v>103</v>
      </c>
      <c r="M592" s="154">
        <v>0.84426229508196726</v>
      </c>
      <c r="N592" s="155">
        <v>1594</v>
      </c>
      <c r="O592" s="84"/>
      <c r="P592" s="84"/>
      <c r="Q592" s="153">
        <v>273</v>
      </c>
      <c r="R592" s="110">
        <f t="shared" si="454"/>
        <v>0.3384362567029926</v>
      </c>
      <c r="S592" s="153">
        <v>49</v>
      </c>
      <c r="T592" s="110">
        <f t="shared" si="455"/>
        <v>0.41484544201614493</v>
      </c>
      <c r="U592" s="105">
        <f t="shared" si="456"/>
        <v>322</v>
      </c>
      <c r="V592" s="153">
        <v>0</v>
      </c>
      <c r="W592" s="110">
        <f t="shared" si="457"/>
        <v>0</v>
      </c>
      <c r="X592" s="153">
        <v>7</v>
      </c>
      <c r="Y592" s="464"/>
      <c r="Z592" s="144">
        <f t="shared" si="458"/>
        <v>7</v>
      </c>
      <c r="AA592" s="31"/>
      <c r="AB592" s="454">
        <v>12</v>
      </c>
      <c r="AC592" s="454">
        <v>48</v>
      </c>
      <c r="AD592" s="454">
        <v>119</v>
      </c>
      <c r="AE592" s="454">
        <v>-14</v>
      </c>
      <c r="AF592" s="454">
        <v>-31</v>
      </c>
      <c r="AG592" s="454">
        <v>6</v>
      </c>
    </row>
    <row r="593" spans="2:33" s="442" customFormat="1" ht="15" customHeight="1" x14ac:dyDescent="0.3">
      <c r="B593" s="372">
        <v>44415</v>
      </c>
      <c r="C593" s="491"/>
      <c r="D593" s="491"/>
      <c r="E593" s="46"/>
      <c r="F593" s="46"/>
      <c r="G593" s="491"/>
      <c r="H593" s="157">
        <v>334</v>
      </c>
      <c r="I593" s="483">
        <v>26</v>
      </c>
      <c r="J593" s="153">
        <v>924</v>
      </c>
      <c r="K593" s="154">
        <v>1.013157894736842</v>
      </c>
      <c r="L593" s="153">
        <v>70</v>
      </c>
      <c r="M593" s="154">
        <v>1.4</v>
      </c>
      <c r="N593" s="155">
        <v>994</v>
      </c>
      <c r="O593" s="84"/>
      <c r="P593" s="84"/>
      <c r="Q593" s="157">
        <v>0</v>
      </c>
      <c r="R593" s="115">
        <f t="shared" si="454"/>
        <v>0</v>
      </c>
      <c r="S593" s="157">
        <v>0</v>
      </c>
      <c r="T593" s="115">
        <f t="shared" si="455"/>
        <v>0</v>
      </c>
      <c r="U593" s="124">
        <f t="shared" si="456"/>
        <v>0</v>
      </c>
      <c r="V593" s="157">
        <v>0</v>
      </c>
      <c r="W593" s="115">
        <f t="shared" si="457"/>
        <v>0</v>
      </c>
      <c r="X593" s="157">
        <v>0</v>
      </c>
      <c r="Y593" s="464"/>
      <c r="Z593" s="144">
        <f t="shared" si="458"/>
        <v>0</v>
      </c>
      <c r="AA593" s="31"/>
      <c r="AB593" s="454">
        <v>4</v>
      </c>
      <c r="AC593" s="454">
        <v>35</v>
      </c>
      <c r="AD593" s="454">
        <v>93</v>
      </c>
      <c r="AE593" s="454">
        <v>-1</v>
      </c>
      <c r="AF593" s="454">
        <v>-3</v>
      </c>
      <c r="AG593" s="454">
        <v>-1</v>
      </c>
    </row>
    <row r="594" spans="2:33" s="442" customFormat="1" ht="15" customHeight="1" x14ac:dyDescent="0.3">
      <c r="B594" s="372">
        <v>44416</v>
      </c>
      <c r="C594" s="491"/>
      <c r="D594" s="491"/>
      <c r="E594" s="46"/>
      <c r="F594" s="46"/>
      <c r="G594" s="491"/>
      <c r="H594" s="157">
        <v>360</v>
      </c>
      <c r="I594" s="483">
        <v>20</v>
      </c>
      <c r="J594" s="153">
        <v>899</v>
      </c>
      <c r="K594" s="154">
        <v>1.0089786756453423</v>
      </c>
      <c r="L594" s="153">
        <v>47</v>
      </c>
      <c r="M594" s="154">
        <v>1.4242424242424243</v>
      </c>
      <c r="N594" s="155">
        <v>946</v>
      </c>
      <c r="O594" s="84"/>
      <c r="P594" s="84"/>
      <c r="Q594" s="157">
        <v>0</v>
      </c>
      <c r="R594" s="115">
        <f t="shared" si="454"/>
        <v>0</v>
      </c>
      <c r="S594" s="157">
        <v>0</v>
      </c>
      <c r="T594" s="115">
        <f t="shared" si="455"/>
        <v>0</v>
      </c>
      <c r="U594" s="124">
        <f t="shared" si="456"/>
        <v>0</v>
      </c>
      <c r="V594" s="157">
        <v>0</v>
      </c>
      <c r="W594" s="115">
        <f t="shared" si="457"/>
        <v>0</v>
      </c>
      <c r="X594" s="157">
        <v>0</v>
      </c>
      <c r="Y594" s="464"/>
      <c r="Z594" s="144">
        <f t="shared" si="458"/>
        <v>0</v>
      </c>
      <c r="AA594" s="31"/>
      <c r="AB594" s="454">
        <v>5</v>
      </c>
      <c r="AC594" s="454">
        <v>27</v>
      </c>
      <c r="AD594" s="454">
        <v>88</v>
      </c>
      <c r="AE594" s="454">
        <v>-1</v>
      </c>
      <c r="AF594" s="454">
        <v>4</v>
      </c>
      <c r="AG594" s="454">
        <v>-2</v>
      </c>
    </row>
    <row r="595" spans="2:33" s="442" customFormat="1" ht="15" customHeight="1" x14ac:dyDescent="0.3">
      <c r="B595" s="372">
        <v>44417</v>
      </c>
      <c r="C595" s="491"/>
      <c r="D595" s="491"/>
      <c r="E595" s="46"/>
      <c r="F595" s="46"/>
      <c r="G595" s="491"/>
      <c r="H595" s="157">
        <v>311</v>
      </c>
      <c r="I595" s="483">
        <v>22</v>
      </c>
      <c r="J595" s="153">
        <v>1478</v>
      </c>
      <c r="K595" s="154">
        <v>0.99864864864864866</v>
      </c>
      <c r="L595" s="153">
        <v>89</v>
      </c>
      <c r="M595" s="154">
        <v>0.86407766990291257</v>
      </c>
      <c r="N595" s="155">
        <v>1567</v>
      </c>
      <c r="O595" s="84"/>
      <c r="P595" s="84"/>
      <c r="Q595" s="153">
        <v>257</v>
      </c>
      <c r="R595" s="110">
        <f t="shared" si="454"/>
        <v>0.31860116473505162</v>
      </c>
      <c r="S595" s="153">
        <v>42</v>
      </c>
      <c r="T595" s="110">
        <f t="shared" si="455"/>
        <v>0.35558180744240991</v>
      </c>
      <c r="U595" s="105">
        <f t="shared" si="456"/>
        <v>299</v>
      </c>
      <c r="V595" s="153">
        <v>0</v>
      </c>
      <c r="W595" s="110">
        <f t="shared" si="457"/>
        <v>0</v>
      </c>
      <c r="X595" s="153">
        <v>1</v>
      </c>
      <c r="Y595" s="464"/>
      <c r="Z595" s="144">
        <f t="shared" si="458"/>
        <v>1</v>
      </c>
      <c r="AA595" s="31"/>
      <c r="AB595" s="454">
        <v>25</v>
      </c>
      <c r="AC595" s="454">
        <v>57</v>
      </c>
      <c r="AD595" s="454">
        <v>148</v>
      </c>
      <c r="AE595" s="454">
        <v>-14</v>
      </c>
      <c r="AF595" s="454">
        <v>-35</v>
      </c>
      <c r="AG595" s="454">
        <v>7</v>
      </c>
    </row>
    <row r="596" spans="2:33" s="442" customFormat="1" ht="15" customHeight="1" x14ac:dyDescent="0.3">
      <c r="B596" s="372">
        <v>44418</v>
      </c>
      <c r="C596" s="490"/>
      <c r="D596" s="490"/>
      <c r="E596" s="490"/>
      <c r="F596" s="490"/>
      <c r="G596" s="490"/>
      <c r="H596" s="157">
        <v>256</v>
      </c>
      <c r="I596" s="483">
        <v>23</v>
      </c>
      <c r="J596" s="153">
        <v>1476</v>
      </c>
      <c r="K596" s="154">
        <v>0.99662390276839974</v>
      </c>
      <c r="L596" s="153">
        <v>103</v>
      </c>
      <c r="M596" s="154">
        <v>0.97169811320754718</v>
      </c>
      <c r="N596" s="155">
        <v>1579</v>
      </c>
      <c r="O596" s="84"/>
      <c r="P596" s="84"/>
      <c r="Q596" s="153">
        <v>316</v>
      </c>
      <c r="R596" s="110">
        <f t="shared" si="454"/>
        <v>0.39174306636683393</v>
      </c>
      <c r="S596" s="153">
        <v>49</v>
      </c>
      <c r="T596" s="110">
        <f t="shared" si="455"/>
        <v>0.41484544201614493</v>
      </c>
      <c r="U596" s="105">
        <f t="shared" si="456"/>
        <v>365</v>
      </c>
      <c r="V596" s="153">
        <v>1</v>
      </c>
      <c r="W596" s="110">
        <f t="shared" si="457"/>
        <v>0.26874999999999999</v>
      </c>
      <c r="X596" s="153">
        <v>17</v>
      </c>
      <c r="Y596" s="464"/>
      <c r="Z596" s="144">
        <f t="shared" si="458"/>
        <v>18</v>
      </c>
      <c r="AA596" s="31"/>
      <c r="AB596" s="454">
        <v>25</v>
      </c>
      <c r="AC596" s="454">
        <v>54</v>
      </c>
      <c r="AD596" s="454">
        <v>153</v>
      </c>
      <c r="AE596" s="454">
        <v>-13</v>
      </c>
      <c r="AF596" s="454">
        <v>-35</v>
      </c>
      <c r="AG596" s="454">
        <v>6</v>
      </c>
    </row>
    <row r="597" spans="2:33" s="442" customFormat="1" ht="15" customHeight="1" x14ac:dyDescent="0.3">
      <c r="B597" s="372">
        <v>44419</v>
      </c>
      <c r="C597" s="490"/>
      <c r="D597" s="490"/>
      <c r="E597" s="490"/>
      <c r="F597" s="490"/>
      <c r="G597" s="490"/>
      <c r="H597" s="157">
        <v>282</v>
      </c>
      <c r="I597" s="483">
        <v>25</v>
      </c>
      <c r="J597" s="153">
        <v>1483</v>
      </c>
      <c r="K597" s="154">
        <v>1.0013504388926402</v>
      </c>
      <c r="L597" s="153">
        <v>116</v>
      </c>
      <c r="M597" s="154">
        <v>1</v>
      </c>
      <c r="N597" s="155">
        <v>1599</v>
      </c>
      <c r="O597" s="84"/>
      <c r="P597" s="84"/>
      <c r="Q597" s="153">
        <v>317</v>
      </c>
      <c r="R597" s="110">
        <f t="shared" ref="R597" si="459">Q597/Q$68</f>
        <v>0.3929827596148302</v>
      </c>
      <c r="S597" s="153">
        <v>71</v>
      </c>
      <c r="T597" s="110">
        <f t="shared" ref="T597" si="460">S597/S$68</f>
        <v>0.60110257924788346</v>
      </c>
      <c r="U597" s="105">
        <f t="shared" ref="U597" si="461">Q597+S597</f>
        <v>388</v>
      </c>
      <c r="V597" s="153">
        <v>0</v>
      </c>
      <c r="W597" s="110">
        <f t="shared" ref="W597" si="462">V597/$V$68</f>
        <v>0</v>
      </c>
      <c r="X597" s="153">
        <v>7</v>
      </c>
      <c r="Y597" s="464"/>
      <c r="Z597" s="144">
        <f t="shared" ref="Z597" si="463">V597+X597</f>
        <v>7</v>
      </c>
      <c r="AA597" s="31"/>
      <c r="AB597" s="454">
        <v>25</v>
      </c>
      <c r="AC597" s="454">
        <v>53</v>
      </c>
      <c r="AD597" s="454">
        <v>167</v>
      </c>
      <c r="AE597" s="454">
        <v>-12</v>
      </c>
      <c r="AF597" s="454">
        <v>-35</v>
      </c>
      <c r="AG597" s="454">
        <v>6</v>
      </c>
    </row>
    <row r="598" spans="2:33" s="442" customFormat="1" ht="15" customHeight="1" x14ac:dyDescent="0.3">
      <c r="B598" s="372">
        <v>44420</v>
      </c>
      <c r="C598" s="496"/>
      <c r="D598" s="496"/>
      <c r="E598" s="496"/>
      <c r="F598" s="496"/>
      <c r="G598" s="496"/>
      <c r="H598" s="157">
        <v>297</v>
      </c>
      <c r="I598" s="483">
        <v>28</v>
      </c>
      <c r="J598" s="153">
        <v>1483</v>
      </c>
      <c r="K598" s="154">
        <v>1.0027045300878972</v>
      </c>
      <c r="L598" s="153">
        <v>108</v>
      </c>
      <c r="M598" s="154">
        <v>1.0093457943925233</v>
      </c>
      <c r="N598" s="155">
        <v>1591</v>
      </c>
      <c r="O598" s="84"/>
      <c r="P598" s="84"/>
      <c r="Q598" s="153">
        <v>289</v>
      </c>
      <c r="R598" s="110">
        <f t="shared" ref="R598:R604" si="464">Q598/Q$68</f>
        <v>0.35827134867093352</v>
      </c>
      <c r="S598" s="153">
        <v>56</v>
      </c>
      <c r="T598" s="110">
        <f t="shared" ref="T598:T604" si="465">S598/S$68</f>
        <v>0.47410907658987989</v>
      </c>
      <c r="U598" s="105">
        <f t="shared" ref="U598:U604" si="466">Q598+S598</f>
        <v>345</v>
      </c>
      <c r="V598" s="153">
        <v>0</v>
      </c>
      <c r="W598" s="110">
        <f t="shared" ref="W598:W604" si="467">V598/$V$68</f>
        <v>0</v>
      </c>
      <c r="X598" s="153">
        <v>2</v>
      </c>
      <c r="Y598" s="464"/>
      <c r="Z598" s="144">
        <f t="shared" ref="Z598:Z604" si="468">V598+X598</f>
        <v>2</v>
      </c>
      <c r="AA598" s="31"/>
      <c r="AB598" s="454">
        <v>27</v>
      </c>
      <c r="AC598" s="454">
        <v>54</v>
      </c>
      <c r="AD598" s="454">
        <v>169</v>
      </c>
      <c r="AE598" s="454">
        <v>-13</v>
      </c>
      <c r="AF598" s="454">
        <v>-35</v>
      </c>
      <c r="AG598" s="454">
        <v>6</v>
      </c>
    </row>
    <row r="599" spans="2:33" s="442" customFormat="1" ht="15" customHeight="1" x14ac:dyDescent="0.3">
      <c r="B599" s="372">
        <v>44421</v>
      </c>
      <c r="C599" s="496"/>
      <c r="D599" s="496"/>
      <c r="E599" s="496"/>
      <c r="F599" s="496"/>
      <c r="G599" s="496"/>
      <c r="H599" s="157">
        <v>345</v>
      </c>
      <c r="I599" s="483">
        <v>28</v>
      </c>
      <c r="J599" s="153">
        <v>1493</v>
      </c>
      <c r="K599" s="154">
        <v>1.0053872053872055</v>
      </c>
      <c r="L599" s="153">
        <v>116</v>
      </c>
      <c r="M599" s="154">
        <v>0.95081967213114749</v>
      </c>
      <c r="N599" s="155">
        <v>1609</v>
      </c>
      <c r="O599" s="84"/>
      <c r="P599" s="84"/>
      <c r="Q599" s="153">
        <v>169</v>
      </c>
      <c r="R599" s="110">
        <f t="shared" si="464"/>
        <v>0.20950815891137636</v>
      </c>
      <c r="S599" s="153">
        <v>45</v>
      </c>
      <c r="T599" s="110">
        <f t="shared" si="465"/>
        <v>0.38098050797401062</v>
      </c>
      <c r="U599" s="105">
        <f t="shared" si="466"/>
        <v>214</v>
      </c>
      <c r="V599" s="153">
        <v>2</v>
      </c>
      <c r="W599" s="110">
        <f t="shared" si="467"/>
        <v>0.53749999999999998</v>
      </c>
      <c r="X599" s="153">
        <v>10</v>
      </c>
      <c r="Y599" s="464"/>
      <c r="Z599" s="144">
        <f t="shared" si="468"/>
        <v>12</v>
      </c>
      <c r="AA599" s="31"/>
      <c r="AB599" s="454">
        <v>13</v>
      </c>
      <c r="AC599" s="454">
        <v>49</v>
      </c>
      <c r="AD599" s="454">
        <v>140</v>
      </c>
      <c r="AE599" s="454">
        <v>-14</v>
      </c>
      <c r="AF599" s="454">
        <v>-34</v>
      </c>
      <c r="AG599" s="454">
        <v>6</v>
      </c>
    </row>
    <row r="600" spans="2:33" s="442" customFormat="1" ht="15" customHeight="1" x14ac:dyDescent="0.3">
      <c r="B600" s="372">
        <v>44422</v>
      </c>
      <c r="C600" s="496"/>
      <c r="D600" s="496"/>
      <c r="E600" s="496"/>
      <c r="F600" s="496"/>
      <c r="G600" s="496"/>
      <c r="H600" s="157">
        <v>341</v>
      </c>
      <c r="I600" s="483">
        <v>26</v>
      </c>
      <c r="J600" s="153">
        <v>930</v>
      </c>
      <c r="K600" s="154">
        <v>1.0197368421052631</v>
      </c>
      <c r="L600" s="153">
        <v>68</v>
      </c>
      <c r="M600" s="154">
        <v>1.36</v>
      </c>
      <c r="N600" s="155">
        <v>998</v>
      </c>
      <c r="O600" s="84"/>
      <c r="P600" s="84"/>
      <c r="Q600" s="157">
        <v>0</v>
      </c>
      <c r="R600" s="115">
        <f t="shared" si="464"/>
        <v>0</v>
      </c>
      <c r="S600" s="157">
        <v>0</v>
      </c>
      <c r="T600" s="115">
        <f t="shared" si="465"/>
        <v>0</v>
      </c>
      <c r="U600" s="124">
        <f t="shared" si="466"/>
        <v>0</v>
      </c>
      <c r="V600" s="157">
        <v>0</v>
      </c>
      <c r="W600" s="115">
        <f t="shared" si="467"/>
        <v>0</v>
      </c>
      <c r="X600" s="157">
        <v>0</v>
      </c>
      <c r="Y600" s="464"/>
      <c r="Z600" s="144">
        <f t="shared" si="468"/>
        <v>0</v>
      </c>
      <c r="AA600" s="31"/>
      <c r="AB600" s="454">
        <v>3</v>
      </c>
      <c r="AC600" s="454">
        <v>33</v>
      </c>
      <c r="AD600" s="454">
        <v>108</v>
      </c>
      <c r="AE600" s="454">
        <v>1</v>
      </c>
      <c r="AF600" s="454">
        <v>-6</v>
      </c>
      <c r="AG600" s="454">
        <v>-2</v>
      </c>
    </row>
    <row r="601" spans="2:33" s="442" customFormat="1" ht="15" customHeight="1" x14ac:dyDescent="0.3">
      <c r="B601" s="372">
        <v>44423</v>
      </c>
      <c r="C601" s="496"/>
      <c r="D601" s="496"/>
      <c r="E601" s="496"/>
      <c r="F601" s="496"/>
      <c r="G601" s="496"/>
      <c r="H601" s="157">
        <v>363</v>
      </c>
      <c r="I601" s="483">
        <v>27</v>
      </c>
      <c r="J601" s="153">
        <v>884</v>
      </c>
      <c r="K601" s="154">
        <v>0.99214365881032551</v>
      </c>
      <c r="L601" s="153">
        <v>41</v>
      </c>
      <c r="M601" s="154">
        <v>1.2424242424242424</v>
      </c>
      <c r="N601" s="155">
        <v>925</v>
      </c>
      <c r="O601" s="84"/>
      <c r="P601" s="84"/>
      <c r="Q601" s="157">
        <v>0</v>
      </c>
      <c r="R601" s="115">
        <f t="shared" si="464"/>
        <v>0</v>
      </c>
      <c r="S601" s="157">
        <v>0</v>
      </c>
      <c r="T601" s="115">
        <f t="shared" si="465"/>
        <v>0</v>
      </c>
      <c r="U601" s="124">
        <f t="shared" si="466"/>
        <v>0</v>
      </c>
      <c r="V601" s="157">
        <v>0</v>
      </c>
      <c r="W601" s="115">
        <f t="shared" si="467"/>
        <v>0</v>
      </c>
      <c r="X601" s="157">
        <v>0</v>
      </c>
      <c r="Y601" s="464"/>
      <c r="Z601" s="144">
        <f t="shared" si="468"/>
        <v>0</v>
      </c>
      <c r="AA601" s="31"/>
      <c r="AB601" s="454">
        <v>3</v>
      </c>
      <c r="AC601" s="454">
        <v>24</v>
      </c>
      <c r="AD601" s="454">
        <v>93</v>
      </c>
      <c r="AE601" s="454">
        <v>0</v>
      </c>
      <c r="AF601" s="454">
        <v>5</v>
      </c>
      <c r="AG601" s="454">
        <v>-3</v>
      </c>
    </row>
    <row r="602" spans="2:33" s="442" customFormat="1" ht="15" customHeight="1" x14ac:dyDescent="0.3">
      <c r="B602" s="372">
        <v>44424</v>
      </c>
      <c r="C602" s="496"/>
      <c r="D602" s="496"/>
      <c r="E602" s="496"/>
      <c r="F602" s="496"/>
      <c r="G602" s="496"/>
      <c r="H602" s="157">
        <v>312</v>
      </c>
      <c r="I602" s="483">
        <v>23</v>
      </c>
      <c r="J602" s="153">
        <v>1485</v>
      </c>
      <c r="K602" s="154">
        <v>1.0033783783783783</v>
      </c>
      <c r="L602" s="153">
        <v>88</v>
      </c>
      <c r="M602" s="154">
        <v>0.85436893203883491</v>
      </c>
      <c r="N602" s="155">
        <v>1573</v>
      </c>
      <c r="O602" s="84"/>
      <c r="P602" s="84"/>
      <c r="Q602" s="153">
        <v>191</v>
      </c>
      <c r="R602" s="110">
        <f t="shared" si="464"/>
        <v>0.23678141036729516</v>
      </c>
      <c r="S602" s="153">
        <v>46</v>
      </c>
      <c r="T602" s="110">
        <f t="shared" si="465"/>
        <v>0.38944674148454417</v>
      </c>
      <c r="U602" s="105">
        <f t="shared" si="466"/>
        <v>237</v>
      </c>
      <c r="V602" s="153">
        <v>0</v>
      </c>
      <c r="W602" s="110">
        <f t="shared" si="467"/>
        <v>0</v>
      </c>
      <c r="X602" s="153">
        <v>8</v>
      </c>
      <c r="Y602" s="464"/>
      <c r="Z602" s="144">
        <f t="shared" si="468"/>
        <v>8</v>
      </c>
      <c r="AA602" s="31"/>
      <c r="AB602" s="454">
        <v>25</v>
      </c>
      <c r="AC602" s="454">
        <v>59</v>
      </c>
      <c r="AD602" s="454">
        <v>160</v>
      </c>
      <c r="AE602" s="454">
        <v>-14</v>
      </c>
      <c r="AF602" s="454">
        <v>-42</v>
      </c>
      <c r="AG602" s="454">
        <v>7</v>
      </c>
    </row>
    <row r="603" spans="2:33" s="442" customFormat="1" ht="15" customHeight="1" x14ac:dyDescent="0.3">
      <c r="B603" s="372">
        <v>44425</v>
      </c>
      <c r="C603" s="496"/>
      <c r="D603" s="496"/>
      <c r="E603" s="496"/>
      <c r="F603" s="496"/>
      <c r="G603" s="496"/>
      <c r="H603" s="157">
        <v>255</v>
      </c>
      <c r="I603" s="483">
        <v>26</v>
      </c>
      <c r="J603" s="153">
        <v>1485</v>
      </c>
      <c r="K603" s="154">
        <v>1.0027008777852802</v>
      </c>
      <c r="L603" s="153">
        <v>117</v>
      </c>
      <c r="M603" s="154">
        <v>1.1037735849056605</v>
      </c>
      <c r="N603" s="155">
        <v>1602</v>
      </c>
      <c r="O603" s="84"/>
      <c r="P603" s="84"/>
      <c r="Q603" s="153">
        <v>329</v>
      </c>
      <c r="R603" s="110">
        <f t="shared" si="464"/>
        <v>0.40785907859078591</v>
      </c>
      <c r="S603" s="153">
        <v>68</v>
      </c>
      <c r="T603" s="110">
        <f t="shared" si="465"/>
        <v>0.5757038787162827</v>
      </c>
      <c r="U603" s="105">
        <f t="shared" si="466"/>
        <v>397</v>
      </c>
      <c r="V603" s="153">
        <v>0</v>
      </c>
      <c r="W603" s="110">
        <f t="shared" si="467"/>
        <v>0</v>
      </c>
      <c r="X603" s="153">
        <v>4</v>
      </c>
      <c r="Y603" s="464"/>
      <c r="Z603" s="144">
        <f t="shared" si="468"/>
        <v>4</v>
      </c>
      <c r="AA603" s="31"/>
      <c r="AB603" s="454">
        <v>24</v>
      </c>
      <c r="AC603" s="454">
        <v>55</v>
      </c>
      <c r="AD603" s="454">
        <v>167</v>
      </c>
      <c r="AE603" s="454">
        <v>-13</v>
      </c>
      <c r="AF603" s="454">
        <v>-41</v>
      </c>
      <c r="AG603" s="454">
        <v>7</v>
      </c>
    </row>
    <row r="604" spans="2:33" s="442" customFormat="1" ht="15" customHeight="1" x14ac:dyDescent="0.3">
      <c r="B604" s="372">
        <v>44426</v>
      </c>
      <c r="C604" s="496"/>
      <c r="D604" s="496"/>
      <c r="E604" s="496"/>
      <c r="F604" s="496"/>
      <c r="G604" s="496"/>
      <c r="H604" s="157">
        <v>278</v>
      </c>
      <c r="I604" s="483">
        <v>27</v>
      </c>
      <c r="J604" s="153">
        <v>1492</v>
      </c>
      <c r="K604" s="154">
        <v>1.0074274139095205</v>
      </c>
      <c r="L604" s="153">
        <v>110</v>
      </c>
      <c r="M604" s="154">
        <v>0.94827586206896552</v>
      </c>
      <c r="N604" s="155">
        <v>1602</v>
      </c>
      <c r="O604" s="84"/>
      <c r="P604" s="84"/>
      <c r="Q604" s="153">
        <v>272</v>
      </c>
      <c r="R604" s="110">
        <f t="shared" si="464"/>
        <v>0.33719656345499627</v>
      </c>
      <c r="S604" s="153">
        <v>85</v>
      </c>
      <c r="T604" s="110">
        <f t="shared" si="465"/>
        <v>0.71962984839535338</v>
      </c>
      <c r="U604" s="105">
        <f t="shared" si="466"/>
        <v>357</v>
      </c>
      <c r="V604" s="153">
        <v>0</v>
      </c>
      <c r="W604" s="110">
        <f t="shared" si="467"/>
        <v>0</v>
      </c>
      <c r="X604" s="153">
        <v>1</v>
      </c>
      <c r="Y604" s="464"/>
      <c r="Z604" s="144">
        <f t="shared" si="468"/>
        <v>1</v>
      </c>
      <c r="AA604" s="31"/>
      <c r="AB604" s="454">
        <v>23</v>
      </c>
      <c r="AC604" s="454">
        <v>51</v>
      </c>
      <c r="AD604" s="454">
        <v>175</v>
      </c>
      <c r="AE604" s="454">
        <v>-13</v>
      </c>
      <c r="AF604" s="454">
        <v>-39</v>
      </c>
      <c r="AG604" s="454">
        <v>7</v>
      </c>
    </row>
    <row r="605" spans="2:33" s="442" customFormat="1" ht="15" customHeight="1" x14ac:dyDescent="0.3">
      <c r="B605" s="372">
        <v>44427</v>
      </c>
      <c r="C605" s="497"/>
      <c r="D605" s="497"/>
      <c r="E605" s="497"/>
      <c r="F605" s="497"/>
      <c r="G605" s="497"/>
      <c r="H605" s="157">
        <v>295</v>
      </c>
      <c r="I605" s="483">
        <v>24</v>
      </c>
      <c r="J605" s="153">
        <v>1489</v>
      </c>
      <c r="K605" s="154">
        <v>1.0067613252197432</v>
      </c>
      <c r="L605" s="153">
        <v>104</v>
      </c>
      <c r="M605" s="154">
        <v>0.9719626168224299</v>
      </c>
      <c r="N605" s="155">
        <v>1593</v>
      </c>
      <c r="O605" s="84"/>
      <c r="P605" s="84"/>
      <c r="Q605" s="153">
        <v>233</v>
      </c>
      <c r="R605" s="110">
        <f t="shared" ref="R605:R611" si="469">Q605/Q$68</f>
        <v>0.28884852678314016</v>
      </c>
      <c r="S605" s="153">
        <v>48</v>
      </c>
      <c r="T605" s="110">
        <f t="shared" ref="T605:T611" si="470">S605/S$68</f>
        <v>0.40637920850561132</v>
      </c>
      <c r="U605" s="105">
        <f t="shared" ref="U605:U611" si="471">Q605+S605</f>
        <v>281</v>
      </c>
      <c r="V605" s="153">
        <v>0</v>
      </c>
      <c r="W605" s="110">
        <f t="shared" ref="W605:W611" si="472">V605/$V$68</f>
        <v>0</v>
      </c>
      <c r="X605" s="153">
        <v>1</v>
      </c>
      <c r="Y605" s="464"/>
      <c r="Z605" s="144">
        <f t="shared" ref="Z605:Z611" si="473">V605+X605</f>
        <v>1</v>
      </c>
      <c r="AA605" s="31"/>
      <c r="AB605" s="454">
        <v>25</v>
      </c>
      <c r="AC605" s="454">
        <v>52</v>
      </c>
      <c r="AD605" s="454">
        <v>177</v>
      </c>
      <c r="AE605" s="454">
        <v>-14</v>
      </c>
      <c r="AF605" s="454">
        <v>-40</v>
      </c>
      <c r="AG605" s="454">
        <v>7</v>
      </c>
    </row>
    <row r="606" spans="2:33" s="442" customFormat="1" ht="15" customHeight="1" x14ac:dyDescent="0.3">
      <c r="B606" s="372">
        <v>44428</v>
      </c>
      <c r="C606" s="497"/>
      <c r="D606" s="497"/>
      <c r="E606" s="497"/>
      <c r="F606" s="497"/>
      <c r="G606" s="497"/>
      <c r="H606" s="157">
        <v>341</v>
      </c>
      <c r="I606" s="483">
        <v>21</v>
      </c>
      <c r="J606" s="153">
        <v>1490</v>
      </c>
      <c r="K606" s="154">
        <v>1.0033670033670035</v>
      </c>
      <c r="L606" s="153">
        <v>111</v>
      </c>
      <c r="M606" s="154">
        <v>0.9098360655737705</v>
      </c>
      <c r="N606" s="155">
        <v>1601</v>
      </c>
      <c r="O606" s="84"/>
      <c r="P606" s="84"/>
      <c r="Q606" s="153">
        <v>198</v>
      </c>
      <c r="R606" s="110">
        <f t="shared" si="469"/>
        <v>0.24545926310326935</v>
      </c>
      <c r="S606" s="153">
        <v>20</v>
      </c>
      <c r="T606" s="110">
        <f t="shared" si="470"/>
        <v>0.16932467021067138</v>
      </c>
      <c r="U606" s="105">
        <f t="shared" si="471"/>
        <v>218</v>
      </c>
      <c r="V606" s="153">
        <v>0</v>
      </c>
      <c r="W606" s="110">
        <f t="shared" si="472"/>
        <v>0</v>
      </c>
      <c r="X606" s="153">
        <v>9</v>
      </c>
      <c r="Y606" s="464"/>
      <c r="Z606" s="144">
        <f t="shared" si="473"/>
        <v>9</v>
      </c>
      <c r="AA606" s="31"/>
      <c r="AB606" s="454">
        <v>11</v>
      </c>
      <c r="AC606" s="454">
        <v>48</v>
      </c>
      <c r="AD606" s="454">
        <v>143</v>
      </c>
      <c r="AE606" s="454">
        <v>-15</v>
      </c>
      <c r="AF606" s="454">
        <v>-39</v>
      </c>
      <c r="AG606" s="454">
        <v>8</v>
      </c>
    </row>
    <row r="607" spans="2:33" s="442" customFormat="1" ht="15" customHeight="1" x14ac:dyDescent="0.3">
      <c r="B607" s="372">
        <v>44429</v>
      </c>
      <c r="C607" s="497"/>
      <c r="D607" s="497"/>
      <c r="E607" s="497"/>
      <c r="F607" s="497"/>
      <c r="G607" s="497"/>
      <c r="H607" s="157">
        <v>335</v>
      </c>
      <c r="I607" s="483">
        <v>20</v>
      </c>
      <c r="J607" s="153">
        <v>923</v>
      </c>
      <c r="K607" s="154">
        <v>1.0120614035087718</v>
      </c>
      <c r="L607" s="153">
        <v>55</v>
      </c>
      <c r="M607" s="154">
        <v>1.1000000000000001</v>
      </c>
      <c r="N607" s="155">
        <v>978</v>
      </c>
      <c r="O607" s="84"/>
      <c r="P607" s="84"/>
      <c r="Q607" s="157">
        <v>0</v>
      </c>
      <c r="R607" s="115">
        <f t="shared" si="469"/>
        <v>0</v>
      </c>
      <c r="S607" s="157">
        <v>0</v>
      </c>
      <c r="T607" s="115">
        <f t="shared" si="470"/>
        <v>0</v>
      </c>
      <c r="U607" s="124">
        <f t="shared" si="471"/>
        <v>0</v>
      </c>
      <c r="V607" s="157">
        <v>0</v>
      </c>
      <c r="W607" s="115">
        <f t="shared" si="472"/>
        <v>0</v>
      </c>
      <c r="X607" s="157">
        <v>0</v>
      </c>
      <c r="Y607" s="464"/>
      <c r="Z607" s="144">
        <f t="shared" si="473"/>
        <v>0</v>
      </c>
      <c r="AA607" s="31"/>
      <c r="AB607" s="454">
        <v>1</v>
      </c>
      <c r="AC607" s="454">
        <v>29</v>
      </c>
      <c r="AD607" s="454">
        <v>112</v>
      </c>
      <c r="AE607" s="454">
        <v>0</v>
      </c>
      <c r="AF607" s="454">
        <v>-7</v>
      </c>
      <c r="AG607" s="454">
        <v>-1</v>
      </c>
    </row>
    <row r="608" spans="2:33" s="442" customFormat="1" ht="15" customHeight="1" x14ac:dyDescent="0.3">
      <c r="B608" s="372">
        <v>44430</v>
      </c>
      <c r="C608" s="497"/>
      <c r="D608" s="497"/>
      <c r="E608" s="497"/>
      <c r="F608" s="497"/>
      <c r="G608" s="497"/>
      <c r="H608" s="157">
        <v>363</v>
      </c>
      <c r="I608" s="483">
        <v>23</v>
      </c>
      <c r="J608" s="153">
        <v>904</v>
      </c>
      <c r="K608" s="154">
        <v>1.0145903479236813</v>
      </c>
      <c r="L608" s="153">
        <v>35</v>
      </c>
      <c r="M608" s="154">
        <v>1.0606060606060606</v>
      </c>
      <c r="N608" s="155">
        <v>939</v>
      </c>
      <c r="O608" s="84"/>
      <c r="P608" s="84"/>
      <c r="Q608" s="157">
        <v>0</v>
      </c>
      <c r="R608" s="115">
        <f t="shared" si="469"/>
        <v>0</v>
      </c>
      <c r="S608" s="157">
        <v>0</v>
      </c>
      <c r="T608" s="115">
        <f t="shared" si="470"/>
        <v>0</v>
      </c>
      <c r="U608" s="124">
        <f t="shared" si="471"/>
        <v>0</v>
      </c>
      <c r="V608" s="157">
        <v>0</v>
      </c>
      <c r="W608" s="115">
        <f t="shared" si="472"/>
        <v>0</v>
      </c>
      <c r="X608" s="157">
        <v>0</v>
      </c>
      <c r="Y608" s="464"/>
      <c r="Z608" s="144">
        <f t="shared" si="473"/>
        <v>0</v>
      </c>
      <c r="AA608" s="31"/>
      <c r="AB608" s="454">
        <v>1</v>
      </c>
      <c r="AC608" s="454">
        <v>21</v>
      </c>
      <c r="AD608" s="454">
        <v>90</v>
      </c>
      <c r="AE608" s="454">
        <v>-3</v>
      </c>
      <c r="AF608" s="454">
        <v>7</v>
      </c>
      <c r="AG608" s="454">
        <v>-3</v>
      </c>
    </row>
    <row r="609" spans="2:33" s="442" customFormat="1" ht="15" customHeight="1" x14ac:dyDescent="0.3">
      <c r="B609" s="372">
        <v>44431</v>
      </c>
      <c r="C609" s="497"/>
      <c r="D609" s="497"/>
      <c r="E609" s="497"/>
      <c r="F609" s="497"/>
      <c r="G609" s="497"/>
      <c r="H609" s="157">
        <v>313</v>
      </c>
      <c r="I609" s="483">
        <v>23</v>
      </c>
      <c r="J609" s="153">
        <v>1477</v>
      </c>
      <c r="K609" s="154">
        <v>0.99797297297297294</v>
      </c>
      <c r="L609" s="153">
        <v>85</v>
      </c>
      <c r="M609" s="154">
        <v>0.82524271844660191</v>
      </c>
      <c r="N609" s="155">
        <v>1562</v>
      </c>
      <c r="O609" s="84"/>
      <c r="P609" s="84"/>
      <c r="Q609" s="153">
        <v>305</v>
      </c>
      <c r="R609" s="110">
        <f t="shared" si="469"/>
        <v>0.3781064406388745</v>
      </c>
      <c r="S609" s="153">
        <v>48</v>
      </c>
      <c r="T609" s="110">
        <f t="shared" si="470"/>
        <v>0.40637920850561132</v>
      </c>
      <c r="U609" s="105">
        <f t="shared" si="471"/>
        <v>353</v>
      </c>
      <c r="V609" s="153">
        <v>0</v>
      </c>
      <c r="W609" s="110">
        <f t="shared" si="472"/>
        <v>0</v>
      </c>
      <c r="X609" s="153">
        <v>18</v>
      </c>
      <c r="Y609" s="464"/>
      <c r="Z609" s="144">
        <f t="shared" si="473"/>
        <v>18</v>
      </c>
      <c r="AA609" s="31"/>
      <c r="AB609" s="454">
        <v>18</v>
      </c>
      <c r="AC609" s="454">
        <v>50</v>
      </c>
      <c r="AD609" s="454">
        <v>152</v>
      </c>
      <c r="AE609" s="454">
        <v>-16</v>
      </c>
      <c r="AF609" s="454">
        <v>-39</v>
      </c>
      <c r="AG609" s="454">
        <v>7</v>
      </c>
    </row>
    <row r="610" spans="2:33" s="442" customFormat="1" ht="15" customHeight="1" x14ac:dyDescent="0.3">
      <c r="B610" s="372">
        <v>44432</v>
      </c>
      <c r="C610" s="497"/>
      <c r="D610" s="497"/>
      <c r="E610" s="497"/>
      <c r="F610" s="497"/>
      <c r="G610" s="497"/>
      <c r="H610" s="157">
        <v>256</v>
      </c>
      <c r="I610" s="483">
        <v>18</v>
      </c>
      <c r="J610" s="153">
        <v>1477</v>
      </c>
      <c r="K610" s="154">
        <v>0.99729912221471984</v>
      </c>
      <c r="L610" s="153">
        <v>103</v>
      </c>
      <c r="M610" s="154">
        <v>0.97169811320754718</v>
      </c>
      <c r="N610" s="155">
        <v>1580</v>
      </c>
      <c r="O610" s="84"/>
      <c r="P610" s="84"/>
      <c r="Q610" s="153">
        <v>316</v>
      </c>
      <c r="R610" s="110">
        <f t="shared" si="469"/>
        <v>0.39174306636683393</v>
      </c>
      <c r="S610" s="153">
        <v>54</v>
      </c>
      <c r="T610" s="110">
        <f t="shared" si="470"/>
        <v>0.45717660956881273</v>
      </c>
      <c r="U610" s="105">
        <f t="shared" si="471"/>
        <v>370</v>
      </c>
      <c r="V610" s="153">
        <v>0</v>
      </c>
      <c r="W610" s="110">
        <f t="shared" si="472"/>
        <v>0</v>
      </c>
      <c r="X610" s="153">
        <v>13</v>
      </c>
      <c r="Y610" s="464"/>
      <c r="Z610" s="144">
        <f t="shared" si="473"/>
        <v>13</v>
      </c>
      <c r="AA610" s="31"/>
      <c r="AB610" s="454">
        <v>17</v>
      </c>
      <c r="AC610" s="454">
        <v>47</v>
      </c>
      <c r="AD610" s="454">
        <v>145</v>
      </c>
      <c r="AE610" s="454">
        <v>-17</v>
      </c>
      <c r="AF610" s="454">
        <v>-39</v>
      </c>
      <c r="AG610" s="454">
        <v>8</v>
      </c>
    </row>
    <row r="611" spans="2:33" s="442" customFormat="1" ht="15" customHeight="1" x14ac:dyDescent="0.3">
      <c r="B611" s="372">
        <v>44433</v>
      </c>
      <c r="C611" s="497"/>
      <c r="D611" s="497"/>
      <c r="E611" s="497"/>
      <c r="F611" s="497"/>
      <c r="G611" s="497"/>
      <c r="H611" s="157">
        <v>287</v>
      </c>
      <c r="I611" s="483">
        <v>35</v>
      </c>
      <c r="J611" s="153">
        <v>1471</v>
      </c>
      <c r="K611" s="154">
        <v>0.99324780553679948</v>
      </c>
      <c r="L611" s="153">
        <v>104</v>
      </c>
      <c r="M611" s="154">
        <v>0.89655172413793105</v>
      </c>
      <c r="N611" s="155">
        <v>1575</v>
      </c>
      <c r="O611" s="84"/>
      <c r="P611" s="84"/>
      <c r="Q611" s="153">
        <v>303</v>
      </c>
      <c r="R611" s="110">
        <f t="shared" si="469"/>
        <v>0.37562705414288189</v>
      </c>
      <c r="S611" s="153">
        <v>126</v>
      </c>
      <c r="T611" s="110">
        <f t="shared" si="470"/>
        <v>1.0667454223272297</v>
      </c>
      <c r="U611" s="105">
        <f t="shared" si="471"/>
        <v>429</v>
      </c>
      <c r="V611" s="153">
        <v>2</v>
      </c>
      <c r="W611" s="110">
        <f t="shared" si="472"/>
        <v>0.53749999999999998</v>
      </c>
      <c r="X611" s="153">
        <v>8</v>
      </c>
      <c r="Y611" s="464"/>
      <c r="Z611" s="144">
        <f t="shared" si="473"/>
        <v>10</v>
      </c>
      <c r="AA611" s="31"/>
      <c r="AB611" s="454">
        <v>20</v>
      </c>
      <c r="AC611" s="454">
        <v>48</v>
      </c>
      <c r="AD611" s="454">
        <v>145</v>
      </c>
      <c r="AE611" s="454">
        <v>-14</v>
      </c>
      <c r="AF611" s="454">
        <v>-38</v>
      </c>
      <c r="AG611" s="454">
        <v>7</v>
      </c>
    </row>
    <row r="612" spans="2:33" s="442" customFormat="1" ht="15" customHeight="1" x14ac:dyDescent="0.3">
      <c r="B612" s="372">
        <v>44434</v>
      </c>
      <c r="C612" s="498"/>
      <c r="D612" s="498"/>
      <c r="E612" s="498"/>
      <c r="F612" s="498"/>
      <c r="G612" s="498"/>
      <c r="H612" s="157">
        <v>291</v>
      </c>
      <c r="I612" s="483">
        <v>23</v>
      </c>
      <c r="J612" s="153">
        <v>1474</v>
      </c>
      <c r="K612" s="154">
        <v>0.99661933739012842</v>
      </c>
      <c r="L612" s="153">
        <v>88</v>
      </c>
      <c r="M612" s="154">
        <v>0.82242990654205606</v>
      </c>
      <c r="N612" s="155">
        <v>1562</v>
      </c>
      <c r="O612" s="84"/>
      <c r="P612" s="84"/>
      <c r="Q612" s="153">
        <v>467</v>
      </c>
      <c r="R612" s="110">
        <f t="shared" ref="R612:R617" si="474">Q612/Q$68</f>
        <v>0.57893674681427665</v>
      </c>
      <c r="S612" s="153">
        <v>53</v>
      </c>
      <c r="T612" s="110">
        <f t="shared" ref="T612:T617" si="475">S612/S$68</f>
        <v>0.44871037605827918</v>
      </c>
      <c r="U612" s="105">
        <f t="shared" ref="U612:U617" si="476">Q612+S612</f>
        <v>520</v>
      </c>
      <c r="V612" s="153">
        <v>0</v>
      </c>
      <c r="W612" s="110">
        <f t="shared" ref="W612:W617" si="477">V612/$V$68</f>
        <v>0</v>
      </c>
      <c r="X612" s="153">
        <v>3</v>
      </c>
      <c r="Y612" s="464"/>
      <c r="Z612" s="144">
        <f t="shared" ref="Z612:Z617" si="478">V612+X612</f>
        <v>3</v>
      </c>
      <c r="AA612" s="31"/>
      <c r="AB612" s="454">
        <v>20</v>
      </c>
      <c r="AC612" s="454">
        <v>46</v>
      </c>
      <c r="AD612" s="454">
        <v>155</v>
      </c>
      <c r="AE612" s="454">
        <v>-16</v>
      </c>
      <c r="AF612" s="454">
        <v>-38</v>
      </c>
      <c r="AG612" s="454">
        <v>7</v>
      </c>
    </row>
    <row r="613" spans="2:33" s="442" customFormat="1" ht="15" customHeight="1" x14ac:dyDescent="0.3">
      <c r="B613" s="372">
        <v>44435</v>
      </c>
      <c r="C613" s="498"/>
      <c r="D613" s="498"/>
      <c r="E613" s="498"/>
      <c r="F613" s="498"/>
      <c r="G613" s="498"/>
      <c r="H613" s="157">
        <v>342</v>
      </c>
      <c r="I613" s="483">
        <v>26</v>
      </c>
      <c r="J613" s="153">
        <v>1474</v>
      </c>
      <c r="K613" s="154">
        <v>0.99259259259259258</v>
      </c>
      <c r="L613" s="153">
        <v>91</v>
      </c>
      <c r="M613" s="154">
        <v>0.74590163934426235</v>
      </c>
      <c r="N613" s="155">
        <v>1565</v>
      </c>
      <c r="O613" s="84"/>
      <c r="P613" s="84"/>
      <c r="Q613" s="153">
        <v>468</v>
      </c>
      <c r="R613" s="110">
        <f t="shared" si="474"/>
        <v>0.58017644006227298</v>
      </c>
      <c r="S613" s="153">
        <v>123</v>
      </c>
      <c r="T613" s="110">
        <f t="shared" si="475"/>
        <v>1.0413467217956291</v>
      </c>
      <c r="U613" s="105">
        <f t="shared" si="476"/>
        <v>591</v>
      </c>
      <c r="V613" s="153">
        <v>0</v>
      </c>
      <c r="W613" s="110">
        <f t="shared" si="477"/>
        <v>0</v>
      </c>
      <c r="X613" s="153">
        <v>18</v>
      </c>
      <c r="Y613" s="464"/>
      <c r="Z613" s="144">
        <f t="shared" si="478"/>
        <v>18</v>
      </c>
      <c r="AA613" s="31"/>
      <c r="AB613" s="454">
        <v>7</v>
      </c>
      <c r="AC613" s="454">
        <v>42</v>
      </c>
      <c r="AD613" s="454">
        <v>123</v>
      </c>
      <c r="AE613" s="454">
        <v>-17</v>
      </c>
      <c r="AF613" s="454">
        <v>-37</v>
      </c>
      <c r="AG613" s="454">
        <v>8</v>
      </c>
    </row>
    <row r="614" spans="2:33" s="442" customFormat="1" ht="15" customHeight="1" x14ac:dyDescent="0.3">
      <c r="B614" s="372">
        <v>44436</v>
      </c>
      <c r="C614" s="498"/>
      <c r="D614" s="498"/>
      <c r="E614" s="498"/>
      <c r="F614" s="498"/>
      <c r="G614" s="498"/>
      <c r="H614" s="157">
        <v>336</v>
      </c>
      <c r="I614" s="483">
        <v>18</v>
      </c>
      <c r="J614" s="153">
        <v>927</v>
      </c>
      <c r="K614" s="154">
        <v>1.0164473684210527</v>
      </c>
      <c r="L614" s="153">
        <v>48</v>
      </c>
      <c r="M614" s="154">
        <v>0.96</v>
      </c>
      <c r="N614" s="155">
        <v>975</v>
      </c>
      <c r="O614" s="84"/>
      <c r="P614" s="84"/>
      <c r="Q614" s="157">
        <v>0</v>
      </c>
      <c r="R614" s="115">
        <f t="shared" si="474"/>
        <v>0</v>
      </c>
      <c r="S614" s="157">
        <v>0</v>
      </c>
      <c r="T614" s="115">
        <f t="shared" si="475"/>
        <v>0</v>
      </c>
      <c r="U614" s="124">
        <f t="shared" si="476"/>
        <v>0</v>
      </c>
      <c r="V614" s="157">
        <v>0</v>
      </c>
      <c r="W614" s="115">
        <f t="shared" si="477"/>
        <v>0</v>
      </c>
      <c r="X614" s="157">
        <v>0</v>
      </c>
      <c r="Y614" s="464"/>
      <c r="Z614" s="144">
        <f t="shared" si="478"/>
        <v>0</v>
      </c>
      <c r="AA614" s="31"/>
      <c r="AB614" s="454">
        <v>-1</v>
      </c>
      <c r="AC614" s="454">
        <v>26</v>
      </c>
      <c r="AD614" s="454">
        <v>84</v>
      </c>
      <c r="AE614" s="454">
        <v>-4</v>
      </c>
      <c r="AF614" s="454">
        <v>-4</v>
      </c>
      <c r="AG614" s="454">
        <v>0</v>
      </c>
    </row>
    <row r="615" spans="2:33" s="442" customFormat="1" ht="15" customHeight="1" x14ac:dyDescent="0.3">
      <c r="B615" s="372">
        <v>44437</v>
      </c>
      <c r="C615" s="498"/>
      <c r="D615" s="498"/>
      <c r="E615" s="498"/>
      <c r="F615" s="498"/>
      <c r="G615" s="498"/>
      <c r="H615" s="157">
        <v>362</v>
      </c>
      <c r="I615" s="483">
        <v>11</v>
      </c>
      <c r="J615" s="153">
        <v>903</v>
      </c>
      <c r="K615" s="154">
        <v>1.0134680134680134</v>
      </c>
      <c r="L615" s="153">
        <v>36</v>
      </c>
      <c r="M615" s="154">
        <v>1.0909090909090908</v>
      </c>
      <c r="N615" s="155">
        <v>939</v>
      </c>
      <c r="O615" s="84"/>
      <c r="P615" s="84"/>
      <c r="Q615" s="157">
        <v>0</v>
      </c>
      <c r="R615" s="115">
        <f t="shared" si="474"/>
        <v>0</v>
      </c>
      <c r="S615" s="157">
        <v>0</v>
      </c>
      <c r="T615" s="115">
        <f t="shared" si="475"/>
        <v>0</v>
      </c>
      <c r="U615" s="124">
        <f t="shared" si="476"/>
        <v>0</v>
      </c>
      <c r="V615" s="157">
        <v>0</v>
      </c>
      <c r="W615" s="115">
        <f t="shared" si="477"/>
        <v>0</v>
      </c>
      <c r="X615" s="157">
        <v>0</v>
      </c>
      <c r="Y615" s="464"/>
      <c r="Z615" s="144">
        <f t="shared" si="478"/>
        <v>0</v>
      </c>
      <c r="AA615" s="31"/>
      <c r="AB615" s="454">
        <v>-1</v>
      </c>
      <c r="AC615" s="454">
        <v>19</v>
      </c>
      <c r="AD615" s="454">
        <v>64</v>
      </c>
      <c r="AE615" s="454">
        <v>-5</v>
      </c>
      <c r="AF615" s="454">
        <v>10</v>
      </c>
      <c r="AG615" s="454">
        <v>-2</v>
      </c>
    </row>
    <row r="616" spans="2:33" s="442" customFormat="1" ht="15" customHeight="1" x14ac:dyDescent="0.3">
      <c r="B616" s="372">
        <v>44438</v>
      </c>
      <c r="C616" s="498"/>
      <c r="D616" s="498"/>
      <c r="E616" s="498"/>
      <c r="F616" s="498"/>
      <c r="G616" s="498"/>
      <c r="H616" s="157">
        <v>317</v>
      </c>
      <c r="I616" s="483">
        <v>26</v>
      </c>
      <c r="J616" s="153">
        <v>1489</v>
      </c>
      <c r="K616" s="154">
        <v>1.0060810810810812</v>
      </c>
      <c r="L616" s="153">
        <v>72</v>
      </c>
      <c r="M616" s="154">
        <v>0.69902912621359226</v>
      </c>
      <c r="N616" s="155">
        <v>1561</v>
      </c>
      <c r="O616" s="84"/>
      <c r="P616" s="84"/>
      <c r="Q616" s="153">
        <v>881</v>
      </c>
      <c r="R616" s="110">
        <f t="shared" si="474"/>
        <v>1.092169751484749</v>
      </c>
      <c r="S616" s="153">
        <v>293</v>
      </c>
      <c r="T616" s="110">
        <f t="shared" si="475"/>
        <v>2.4806064185863357</v>
      </c>
      <c r="U616" s="105">
        <f t="shared" si="476"/>
        <v>1174</v>
      </c>
      <c r="V616" s="153">
        <v>0</v>
      </c>
      <c r="W616" s="110">
        <f t="shared" si="477"/>
        <v>0</v>
      </c>
      <c r="X616" s="153">
        <v>22</v>
      </c>
      <c r="Y616" s="464"/>
      <c r="Z616" s="144">
        <f t="shared" si="478"/>
        <v>22</v>
      </c>
      <c r="AA616" s="31"/>
      <c r="AB616" s="454">
        <v>14</v>
      </c>
      <c r="AC616" s="454">
        <v>45</v>
      </c>
      <c r="AD616" s="454">
        <v>100</v>
      </c>
      <c r="AE616" s="454">
        <v>-17</v>
      </c>
      <c r="AF616" s="454">
        <v>-33</v>
      </c>
      <c r="AG616" s="454">
        <v>8</v>
      </c>
    </row>
    <row r="617" spans="2:33" s="442" customFormat="1" ht="15" customHeight="1" x14ac:dyDescent="0.3">
      <c r="B617" s="372">
        <v>44439</v>
      </c>
      <c r="C617" s="498"/>
      <c r="D617" s="498"/>
      <c r="E617" s="498"/>
      <c r="F617" s="498"/>
      <c r="G617" s="498"/>
      <c r="H617" s="157">
        <v>264</v>
      </c>
      <c r="I617" s="483">
        <v>19</v>
      </c>
      <c r="J617" s="153">
        <v>1491</v>
      </c>
      <c r="K617" s="154">
        <v>1.0067521944632005</v>
      </c>
      <c r="L617" s="153">
        <v>95</v>
      </c>
      <c r="M617" s="154">
        <v>0.89622641509433965</v>
      </c>
      <c r="N617" s="155">
        <v>1586</v>
      </c>
      <c r="O617" s="84"/>
      <c r="P617" s="84"/>
      <c r="Q617" s="153">
        <v>746</v>
      </c>
      <c r="R617" s="110">
        <f t="shared" si="474"/>
        <v>0.92481116300524713</v>
      </c>
      <c r="S617" s="153">
        <v>255</v>
      </c>
      <c r="T617" s="110">
        <f t="shared" si="475"/>
        <v>2.1588895451860601</v>
      </c>
      <c r="U617" s="105">
        <f t="shared" si="476"/>
        <v>1001</v>
      </c>
      <c r="V617" s="153">
        <v>0</v>
      </c>
      <c r="W617" s="110">
        <f t="shared" si="477"/>
        <v>0</v>
      </c>
      <c r="X617" s="153">
        <v>12</v>
      </c>
      <c r="Y617" s="464"/>
      <c r="Z617" s="144">
        <f t="shared" si="478"/>
        <v>12</v>
      </c>
      <c r="AA617" s="31"/>
      <c r="AB617" s="454">
        <v>15</v>
      </c>
      <c r="AC617" s="454">
        <v>47</v>
      </c>
      <c r="AD617" s="454">
        <v>96</v>
      </c>
      <c r="AE617" s="454">
        <v>-14</v>
      </c>
      <c r="AF617" s="454">
        <v>-32</v>
      </c>
      <c r="AG617" s="454">
        <v>7</v>
      </c>
    </row>
    <row r="618" spans="2:33" s="442" customFormat="1" ht="15" customHeight="1" x14ac:dyDescent="0.3">
      <c r="B618" s="372">
        <v>44440</v>
      </c>
      <c r="C618" s="490"/>
      <c r="D618" s="490"/>
      <c r="E618" s="490"/>
      <c r="F618" s="490"/>
      <c r="G618" s="490"/>
      <c r="H618" s="157">
        <v>297</v>
      </c>
      <c r="I618" s="483">
        <v>24</v>
      </c>
      <c r="J618" s="153">
        <v>1486</v>
      </c>
      <c r="K618" s="154">
        <v>1.0033760972316004</v>
      </c>
      <c r="L618" s="153">
        <v>106</v>
      </c>
      <c r="M618" s="154">
        <v>0.91379310344827591</v>
      </c>
      <c r="N618" s="155">
        <v>1592</v>
      </c>
      <c r="O618" s="84"/>
      <c r="P618" s="84"/>
      <c r="Q618" s="153">
        <v>485</v>
      </c>
      <c r="R618" s="110">
        <f t="shared" ref="R618" si="479">Q618/Q$68</f>
        <v>0.60125122527821029</v>
      </c>
      <c r="S618" s="153">
        <v>72</v>
      </c>
      <c r="T618" s="110">
        <f t="shared" ref="T618" si="480">S618/S$68</f>
        <v>0.60956881275841701</v>
      </c>
      <c r="U618" s="105">
        <f t="shared" ref="U618" si="481">Q618+S618</f>
        <v>557</v>
      </c>
      <c r="V618" s="153">
        <v>1</v>
      </c>
      <c r="W618" s="110">
        <f t="shared" ref="W618" si="482">V618/$V$68</f>
        <v>0.26874999999999999</v>
      </c>
      <c r="X618" s="153">
        <v>37</v>
      </c>
      <c r="Y618" s="464"/>
      <c r="Z618" s="144">
        <f t="shared" ref="Z618" si="483">V618+X618</f>
        <v>38</v>
      </c>
      <c r="AA618" s="31"/>
      <c r="AB618" s="454">
        <v>15</v>
      </c>
      <c r="AC618" s="454">
        <v>47</v>
      </c>
      <c r="AD618" s="454">
        <v>80</v>
      </c>
      <c r="AE618" s="454">
        <v>-11</v>
      </c>
      <c r="AF618" s="454">
        <v>-28</v>
      </c>
      <c r="AG618" s="454">
        <v>6</v>
      </c>
    </row>
    <row r="619" spans="2:33" s="442" customFormat="1" ht="15" customHeight="1" x14ac:dyDescent="0.3">
      <c r="B619" s="372">
        <v>44441</v>
      </c>
      <c r="C619" s="490"/>
      <c r="D619" s="490"/>
      <c r="E619" s="490"/>
      <c r="F619" s="490"/>
      <c r="G619" s="490"/>
      <c r="H619" s="157">
        <v>299</v>
      </c>
      <c r="I619" s="483">
        <v>25</v>
      </c>
      <c r="J619" s="153">
        <v>1489</v>
      </c>
      <c r="K619" s="154">
        <v>1.0067613252197432</v>
      </c>
      <c r="L619" s="153">
        <v>100</v>
      </c>
      <c r="M619" s="154">
        <v>0.93457943925233644</v>
      </c>
      <c r="N619" s="155">
        <v>1589</v>
      </c>
      <c r="O619" s="84"/>
      <c r="P619" s="84"/>
      <c r="Q619" s="153">
        <v>384</v>
      </c>
      <c r="R619" s="110">
        <f t="shared" ref="R619:R625" si="484">Q619/Q$68</f>
        <v>0.47604220723058299</v>
      </c>
      <c r="S619" s="153">
        <v>36</v>
      </c>
      <c r="T619" s="110">
        <f t="shared" ref="T619:T625" si="485">S619/S$68</f>
        <v>0.30478440637920851</v>
      </c>
      <c r="U619" s="105">
        <f t="shared" ref="U619:U625" si="486">Q619+S619</f>
        <v>420</v>
      </c>
      <c r="V619" s="153">
        <v>5</v>
      </c>
      <c r="W619" s="110">
        <f t="shared" ref="W619:W625" si="487">V619/$V$68</f>
        <v>1.34375</v>
      </c>
      <c r="X619" s="153">
        <v>5</v>
      </c>
      <c r="Y619" s="464"/>
      <c r="Z619" s="144">
        <f t="shared" ref="Z619:Z625" si="488">V619+X619</f>
        <v>10</v>
      </c>
      <c r="AA619" s="31"/>
      <c r="AB619" s="454">
        <v>18</v>
      </c>
      <c r="AC619" s="454">
        <v>46</v>
      </c>
      <c r="AD619" s="454">
        <v>100</v>
      </c>
      <c r="AE619" s="454">
        <v>-13</v>
      </c>
      <c r="AF619" s="454">
        <v>-27</v>
      </c>
      <c r="AG619" s="454">
        <v>6</v>
      </c>
    </row>
    <row r="620" spans="2:33" s="442" customFormat="1" ht="15" customHeight="1" x14ac:dyDescent="0.3">
      <c r="B620" s="372">
        <v>44442</v>
      </c>
      <c r="C620" s="499"/>
      <c r="D620" s="499"/>
      <c r="E620" s="499"/>
      <c r="F620" s="499"/>
      <c r="G620" s="499"/>
      <c r="H620" s="157">
        <v>352</v>
      </c>
      <c r="I620" s="483">
        <v>32</v>
      </c>
      <c r="J620" s="153">
        <v>1491</v>
      </c>
      <c r="K620" s="154">
        <v>1.0040404040404041</v>
      </c>
      <c r="L620" s="153">
        <v>100</v>
      </c>
      <c r="M620" s="154">
        <v>0.81967213114754101</v>
      </c>
      <c r="N620" s="155">
        <v>1591</v>
      </c>
      <c r="O620" s="84"/>
      <c r="P620" s="84"/>
      <c r="Q620" s="153">
        <v>177</v>
      </c>
      <c r="R620" s="110">
        <f t="shared" si="484"/>
        <v>0.21942570489534682</v>
      </c>
      <c r="S620" s="153">
        <v>22</v>
      </c>
      <c r="T620" s="110">
        <f t="shared" si="485"/>
        <v>0.18625713723173853</v>
      </c>
      <c r="U620" s="105">
        <f t="shared" si="486"/>
        <v>199</v>
      </c>
      <c r="V620" s="153">
        <v>1</v>
      </c>
      <c r="W620" s="110">
        <f t="shared" si="487"/>
        <v>0.26874999999999999</v>
      </c>
      <c r="X620" s="153">
        <v>0</v>
      </c>
      <c r="Y620" s="464"/>
      <c r="Z620" s="144">
        <f t="shared" si="488"/>
        <v>1</v>
      </c>
      <c r="AA620" s="31"/>
      <c r="AB620" s="454">
        <v>7</v>
      </c>
      <c r="AC620" s="454">
        <v>40</v>
      </c>
      <c r="AD620" s="454">
        <v>88</v>
      </c>
      <c r="AE620" s="454">
        <v>-13</v>
      </c>
      <c r="AF620" s="454">
        <v>-26</v>
      </c>
      <c r="AG620" s="454">
        <v>6</v>
      </c>
    </row>
    <row r="621" spans="2:33" s="442" customFormat="1" ht="15" customHeight="1" x14ac:dyDescent="0.3">
      <c r="B621" s="372">
        <v>44443</v>
      </c>
      <c r="C621" s="499"/>
      <c r="D621" s="499"/>
      <c r="E621" s="499"/>
      <c r="F621" s="499"/>
      <c r="G621" s="499"/>
      <c r="H621" s="157">
        <v>330</v>
      </c>
      <c r="I621" s="483">
        <v>22</v>
      </c>
      <c r="J621" s="153">
        <v>924</v>
      </c>
      <c r="K621" s="154">
        <v>1.013157894736842</v>
      </c>
      <c r="L621" s="153">
        <v>60</v>
      </c>
      <c r="M621" s="154">
        <v>1.2</v>
      </c>
      <c r="N621" s="155">
        <v>984</v>
      </c>
      <c r="O621" s="84"/>
      <c r="P621" s="84"/>
      <c r="Q621" s="157">
        <v>0</v>
      </c>
      <c r="R621" s="115">
        <f t="shared" si="484"/>
        <v>0</v>
      </c>
      <c r="S621" s="157">
        <v>0</v>
      </c>
      <c r="T621" s="115">
        <f t="shared" si="485"/>
        <v>0</v>
      </c>
      <c r="U621" s="124">
        <f t="shared" si="486"/>
        <v>0</v>
      </c>
      <c r="V621" s="157">
        <v>0</v>
      </c>
      <c r="W621" s="115">
        <f t="shared" si="487"/>
        <v>0</v>
      </c>
      <c r="X621" s="157">
        <v>0</v>
      </c>
      <c r="Y621" s="464"/>
      <c r="Z621" s="144">
        <f t="shared" si="488"/>
        <v>0</v>
      </c>
      <c r="AA621" s="31"/>
      <c r="AB621" s="454">
        <v>1</v>
      </c>
      <c r="AC621" s="454">
        <v>27</v>
      </c>
      <c r="AD621" s="454">
        <v>87</v>
      </c>
      <c r="AE621" s="454">
        <v>0</v>
      </c>
      <c r="AF621" s="454">
        <v>-1</v>
      </c>
      <c r="AG621" s="454">
        <v>-1</v>
      </c>
    </row>
    <row r="622" spans="2:33" s="442" customFormat="1" ht="15" customHeight="1" x14ac:dyDescent="0.3">
      <c r="B622" s="372">
        <v>44444</v>
      </c>
      <c r="C622" s="499"/>
      <c r="D622" s="499"/>
      <c r="E622" s="499"/>
      <c r="F622" s="499"/>
      <c r="G622" s="499"/>
      <c r="H622" s="157">
        <v>356</v>
      </c>
      <c r="I622" s="483">
        <v>21</v>
      </c>
      <c r="J622" s="153">
        <v>905</v>
      </c>
      <c r="K622" s="154">
        <v>1.015712682379349</v>
      </c>
      <c r="L622" s="153">
        <v>31</v>
      </c>
      <c r="M622" s="154">
        <v>0.93939393939393945</v>
      </c>
      <c r="N622" s="155">
        <v>936</v>
      </c>
      <c r="O622" s="84"/>
      <c r="P622" s="84"/>
      <c r="Q622" s="157">
        <v>0</v>
      </c>
      <c r="R622" s="115">
        <f t="shared" si="484"/>
        <v>0</v>
      </c>
      <c r="S622" s="157">
        <v>0</v>
      </c>
      <c r="T622" s="115">
        <f t="shared" si="485"/>
        <v>0</v>
      </c>
      <c r="U622" s="124">
        <f t="shared" si="486"/>
        <v>0</v>
      </c>
      <c r="V622" s="157">
        <v>0</v>
      </c>
      <c r="W622" s="115">
        <f t="shared" si="487"/>
        <v>0</v>
      </c>
      <c r="X622" s="157">
        <v>0</v>
      </c>
      <c r="Y622" s="464"/>
      <c r="Z622" s="144">
        <f t="shared" si="488"/>
        <v>0</v>
      </c>
      <c r="AA622" s="31"/>
      <c r="AB622" s="454">
        <v>0</v>
      </c>
      <c r="AC622" s="454">
        <v>22</v>
      </c>
      <c r="AD622" s="454">
        <v>67</v>
      </c>
      <c r="AE622" s="454">
        <v>-2</v>
      </c>
      <c r="AF622" s="454">
        <v>10</v>
      </c>
      <c r="AG622" s="454">
        <v>-2</v>
      </c>
    </row>
    <row r="623" spans="2:33" s="442" customFormat="1" ht="15" customHeight="1" x14ac:dyDescent="0.3">
      <c r="B623" s="372">
        <v>44445</v>
      </c>
      <c r="C623" s="499"/>
      <c r="D623" s="499"/>
      <c r="E623" s="499"/>
      <c r="F623" s="499"/>
      <c r="G623" s="499"/>
      <c r="H623" s="157">
        <v>306</v>
      </c>
      <c r="I623" s="483">
        <v>31</v>
      </c>
      <c r="J623" s="153">
        <v>1494</v>
      </c>
      <c r="K623" s="154">
        <v>1.0094594594594595</v>
      </c>
      <c r="L623" s="153">
        <v>75</v>
      </c>
      <c r="M623" s="154">
        <v>0.72815533980582525</v>
      </c>
      <c r="N623" s="155">
        <v>1569</v>
      </c>
      <c r="O623" s="84"/>
      <c r="P623" s="84"/>
      <c r="Q623" s="153">
        <v>225</v>
      </c>
      <c r="R623" s="110">
        <f t="shared" si="484"/>
        <v>0.27893098079916973</v>
      </c>
      <c r="S623" s="153">
        <v>37</v>
      </c>
      <c r="T623" s="110">
        <f t="shared" si="485"/>
        <v>0.31325063988974206</v>
      </c>
      <c r="U623" s="105">
        <f t="shared" si="486"/>
        <v>262</v>
      </c>
      <c r="V623" s="153">
        <v>1</v>
      </c>
      <c r="W623" s="110">
        <f t="shared" si="487"/>
        <v>0.26874999999999999</v>
      </c>
      <c r="X623" s="153">
        <v>16</v>
      </c>
      <c r="Y623" s="464"/>
      <c r="Z623" s="144">
        <f t="shared" si="488"/>
        <v>17</v>
      </c>
      <c r="AA623" s="31"/>
      <c r="AB623" s="454">
        <v>12</v>
      </c>
      <c r="AC623" s="454">
        <v>43</v>
      </c>
      <c r="AD623" s="454">
        <v>80</v>
      </c>
      <c r="AE623" s="454">
        <v>-13</v>
      </c>
      <c r="AF623" s="454">
        <v>-25</v>
      </c>
      <c r="AG623" s="454">
        <v>6</v>
      </c>
    </row>
    <row r="624" spans="2:33" s="442" customFormat="1" ht="15" customHeight="1" x14ac:dyDescent="0.3">
      <c r="B624" s="372">
        <v>44446</v>
      </c>
      <c r="C624" s="499"/>
      <c r="D624" s="499"/>
      <c r="E624" s="499"/>
      <c r="F624" s="499"/>
      <c r="G624" s="499"/>
      <c r="H624" s="157">
        <v>242</v>
      </c>
      <c r="I624" s="483">
        <v>24</v>
      </c>
      <c r="J624" s="153">
        <v>1494</v>
      </c>
      <c r="K624" s="154">
        <v>1.0087778528021607</v>
      </c>
      <c r="L624" s="153">
        <v>110</v>
      </c>
      <c r="M624" s="154">
        <v>1.0377358490566038</v>
      </c>
      <c r="N624" s="155">
        <v>1604</v>
      </c>
      <c r="O624" s="84"/>
      <c r="P624" s="84"/>
      <c r="Q624" s="153">
        <v>279</v>
      </c>
      <c r="R624" s="110">
        <f t="shared" si="484"/>
        <v>0.34587441619097042</v>
      </c>
      <c r="S624" s="153">
        <v>43</v>
      </c>
      <c r="T624" s="110">
        <f t="shared" si="485"/>
        <v>0.36404804095294346</v>
      </c>
      <c r="U624" s="105">
        <f t="shared" si="486"/>
        <v>322</v>
      </c>
      <c r="V624" s="153">
        <v>0</v>
      </c>
      <c r="W624" s="110">
        <f t="shared" si="487"/>
        <v>0</v>
      </c>
      <c r="X624" s="153">
        <v>12</v>
      </c>
      <c r="Y624" s="464"/>
      <c r="Z624" s="144">
        <f t="shared" si="488"/>
        <v>12</v>
      </c>
      <c r="AA624" s="31"/>
      <c r="AB624" s="454">
        <v>12</v>
      </c>
      <c r="AC624" s="454">
        <v>41</v>
      </c>
      <c r="AD624" s="454">
        <v>66</v>
      </c>
      <c r="AE624" s="454">
        <v>-14</v>
      </c>
      <c r="AF624" s="454">
        <v>-25</v>
      </c>
      <c r="AG624" s="454">
        <v>7</v>
      </c>
    </row>
    <row r="625" spans="2:33" s="442" customFormat="1" ht="15" customHeight="1" x14ac:dyDescent="0.3">
      <c r="B625" s="372">
        <v>44447</v>
      </c>
      <c r="C625" s="499"/>
      <c r="D625" s="499"/>
      <c r="E625" s="499"/>
      <c r="F625" s="499"/>
      <c r="G625" s="499"/>
      <c r="H625" s="157">
        <v>286</v>
      </c>
      <c r="I625" s="483">
        <v>26</v>
      </c>
      <c r="J625" s="153">
        <v>1470</v>
      </c>
      <c r="K625" s="154">
        <v>0.99257258609047938</v>
      </c>
      <c r="L625" s="153">
        <v>129</v>
      </c>
      <c r="M625" s="154">
        <v>1.1120689655172413</v>
      </c>
      <c r="N625" s="155">
        <v>1599</v>
      </c>
      <c r="O625" s="84"/>
      <c r="P625" s="84"/>
      <c r="Q625" s="153">
        <v>290</v>
      </c>
      <c r="R625" s="110">
        <f t="shared" si="484"/>
        <v>0.35951104191892985</v>
      </c>
      <c r="S625" s="153">
        <v>23</v>
      </c>
      <c r="T625" s="110">
        <f t="shared" si="485"/>
        <v>0.19472337074227208</v>
      </c>
      <c r="U625" s="105">
        <f t="shared" si="486"/>
        <v>313</v>
      </c>
      <c r="V625" s="153">
        <v>0</v>
      </c>
      <c r="W625" s="110">
        <f t="shared" si="487"/>
        <v>0</v>
      </c>
      <c r="X625" s="153">
        <v>34</v>
      </c>
      <c r="Y625" s="464"/>
      <c r="Z625" s="144">
        <f t="shared" si="488"/>
        <v>34</v>
      </c>
      <c r="AA625" s="31"/>
      <c r="AB625" s="454">
        <v>13</v>
      </c>
      <c r="AC625" s="454">
        <v>43</v>
      </c>
      <c r="AD625" s="454">
        <v>73</v>
      </c>
      <c r="AE625" s="454">
        <v>-11</v>
      </c>
      <c r="AF625" s="454">
        <v>-24</v>
      </c>
      <c r="AG625" s="454">
        <v>6</v>
      </c>
    </row>
    <row r="626" spans="2:33" s="442" customFormat="1" ht="15" customHeight="1" x14ac:dyDescent="0.3">
      <c r="B626" s="372">
        <v>44448</v>
      </c>
      <c r="C626" s="500"/>
      <c r="D626" s="500"/>
      <c r="E626" s="500"/>
      <c r="F626" s="500"/>
      <c r="G626" s="500"/>
      <c r="H626" s="157">
        <v>289</v>
      </c>
      <c r="I626" s="483">
        <v>32</v>
      </c>
      <c r="J626" s="153">
        <v>1486</v>
      </c>
      <c r="K626" s="154">
        <v>1.0047329276538202</v>
      </c>
      <c r="L626" s="153">
        <v>101</v>
      </c>
      <c r="M626" s="154">
        <v>0.94392523364485981</v>
      </c>
      <c r="N626" s="155">
        <v>1587</v>
      </c>
      <c r="O626" s="84"/>
      <c r="P626" s="84"/>
      <c r="Q626" s="153">
        <v>257</v>
      </c>
      <c r="R626" s="110">
        <f t="shared" ref="R626:R630" si="489">Q626/Q$68</f>
        <v>0.31860116473505162</v>
      </c>
      <c r="S626" s="153">
        <v>47</v>
      </c>
      <c r="T626" s="110">
        <f t="shared" ref="T626:T630" si="490">S626/S$68</f>
        <v>0.39791297499507777</v>
      </c>
      <c r="U626" s="105">
        <f t="shared" ref="U626:U630" si="491">Q626+S626</f>
        <v>304</v>
      </c>
      <c r="V626" s="153">
        <v>0</v>
      </c>
      <c r="W626" s="110">
        <f t="shared" ref="W626:W630" si="492">V626/$V$68</f>
        <v>0</v>
      </c>
      <c r="X626" s="153">
        <v>4</v>
      </c>
      <c r="Y626" s="464"/>
      <c r="Z626" s="144">
        <f t="shared" ref="Z626:Z630" si="493">V626+X626</f>
        <v>4</v>
      </c>
      <c r="AA626" s="31"/>
      <c r="AB626" s="454">
        <v>14</v>
      </c>
      <c r="AC626" s="454">
        <v>43</v>
      </c>
      <c r="AD626" s="454">
        <v>79</v>
      </c>
      <c r="AE626" s="454">
        <v>-12</v>
      </c>
      <c r="AF626" s="454">
        <v>-24</v>
      </c>
      <c r="AG626" s="454">
        <v>6</v>
      </c>
    </row>
    <row r="627" spans="2:33" s="442" customFormat="1" ht="15" customHeight="1" x14ac:dyDescent="0.3">
      <c r="B627" s="372">
        <v>44449</v>
      </c>
      <c r="C627" s="500"/>
      <c r="D627" s="500"/>
      <c r="E627" s="500"/>
      <c r="F627" s="500"/>
      <c r="G627" s="500"/>
      <c r="H627" s="157">
        <v>351</v>
      </c>
      <c r="I627" s="483">
        <v>23</v>
      </c>
      <c r="J627" s="153">
        <v>1481</v>
      </c>
      <c r="K627" s="154">
        <v>0.99730639730639725</v>
      </c>
      <c r="L627" s="153">
        <v>103</v>
      </c>
      <c r="M627" s="154">
        <v>0.84426229508196726</v>
      </c>
      <c r="N627" s="155">
        <v>1584</v>
      </c>
      <c r="O627" s="84"/>
      <c r="P627" s="84"/>
      <c r="Q627" s="153">
        <v>191</v>
      </c>
      <c r="R627" s="110">
        <f t="shared" si="489"/>
        <v>0.23678141036729516</v>
      </c>
      <c r="S627" s="153">
        <v>20</v>
      </c>
      <c r="T627" s="110">
        <f t="shared" si="490"/>
        <v>0.16932467021067138</v>
      </c>
      <c r="U627" s="105">
        <f t="shared" si="491"/>
        <v>211</v>
      </c>
      <c r="V627" s="153">
        <v>1</v>
      </c>
      <c r="W627" s="110">
        <f t="shared" si="492"/>
        <v>0.26874999999999999</v>
      </c>
      <c r="X627" s="153">
        <v>36</v>
      </c>
      <c r="Y627" s="464"/>
      <c r="Z627" s="144">
        <f t="shared" si="493"/>
        <v>37</v>
      </c>
      <c r="AA627" s="31"/>
      <c r="AB627" s="454">
        <v>6</v>
      </c>
      <c r="AC627" s="454">
        <v>38</v>
      </c>
      <c r="AD627" s="454">
        <v>76</v>
      </c>
      <c r="AE627" s="454">
        <v>-10</v>
      </c>
      <c r="AF627" s="454">
        <v>-23</v>
      </c>
      <c r="AG627" s="454">
        <v>5</v>
      </c>
    </row>
    <row r="628" spans="2:33" s="442" customFormat="1" ht="15" customHeight="1" x14ac:dyDescent="0.3">
      <c r="B628" s="372">
        <v>44450</v>
      </c>
      <c r="C628" s="500"/>
      <c r="D628" s="500"/>
      <c r="E628" s="500"/>
      <c r="F628" s="500"/>
      <c r="G628" s="500"/>
      <c r="H628" s="157">
        <v>334</v>
      </c>
      <c r="I628" s="483">
        <v>24</v>
      </c>
      <c r="J628" s="153">
        <v>924</v>
      </c>
      <c r="K628" s="154">
        <v>1.013157894736842</v>
      </c>
      <c r="L628" s="153">
        <v>62</v>
      </c>
      <c r="M628" s="154">
        <v>1.24</v>
      </c>
      <c r="N628" s="155">
        <v>986</v>
      </c>
      <c r="O628" s="84"/>
      <c r="P628" s="84"/>
      <c r="Q628" s="157">
        <v>0</v>
      </c>
      <c r="R628" s="115">
        <f t="shared" si="489"/>
        <v>0</v>
      </c>
      <c r="S628" s="157">
        <v>0</v>
      </c>
      <c r="T628" s="115">
        <f t="shared" si="490"/>
        <v>0</v>
      </c>
      <c r="U628" s="124">
        <f t="shared" si="491"/>
        <v>0</v>
      </c>
      <c r="V628" s="157">
        <v>0</v>
      </c>
      <c r="W628" s="115">
        <f t="shared" si="492"/>
        <v>0</v>
      </c>
      <c r="X628" s="157">
        <v>0</v>
      </c>
      <c r="Y628" s="158"/>
      <c r="Z628" s="125">
        <f t="shared" si="493"/>
        <v>0</v>
      </c>
      <c r="AA628" s="31"/>
      <c r="AB628" s="454">
        <v>1</v>
      </c>
      <c r="AC628" s="454">
        <v>25</v>
      </c>
      <c r="AD628" s="454">
        <v>69</v>
      </c>
      <c r="AE628" s="454">
        <v>1</v>
      </c>
      <c r="AF628" s="454">
        <v>2</v>
      </c>
      <c r="AG628" s="454">
        <v>-1</v>
      </c>
    </row>
    <row r="629" spans="2:33" s="442" customFormat="1" ht="15" customHeight="1" x14ac:dyDescent="0.3">
      <c r="B629" s="372">
        <v>44451</v>
      </c>
      <c r="C629" s="500"/>
      <c r="D629" s="500"/>
      <c r="E629" s="500"/>
      <c r="F629" s="500"/>
      <c r="G629" s="500"/>
      <c r="H629" s="157">
        <v>360</v>
      </c>
      <c r="I629" s="483">
        <v>19</v>
      </c>
      <c r="J629" s="153">
        <v>902</v>
      </c>
      <c r="K629" s="154">
        <v>1.0123456790123457</v>
      </c>
      <c r="L629" s="153">
        <v>44</v>
      </c>
      <c r="M629" s="154">
        <v>1.3333333333333333</v>
      </c>
      <c r="N629" s="155">
        <v>946</v>
      </c>
      <c r="O629" s="84"/>
      <c r="P629" s="84"/>
      <c r="Q629" s="157">
        <v>0</v>
      </c>
      <c r="R629" s="115">
        <f t="shared" si="489"/>
        <v>0</v>
      </c>
      <c r="S629" s="157">
        <v>0</v>
      </c>
      <c r="T629" s="115">
        <f t="shared" si="490"/>
        <v>0</v>
      </c>
      <c r="U629" s="124">
        <f t="shared" si="491"/>
        <v>0</v>
      </c>
      <c r="V629" s="157">
        <v>0</v>
      </c>
      <c r="W629" s="115">
        <f t="shared" si="492"/>
        <v>0</v>
      </c>
      <c r="X629" s="157">
        <v>0</v>
      </c>
      <c r="Y629" s="158"/>
      <c r="Z629" s="125">
        <f t="shared" si="493"/>
        <v>0</v>
      </c>
      <c r="AA629" s="31"/>
    </row>
    <row r="630" spans="2:33" s="442" customFormat="1" ht="15" customHeight="1" x14ac:dyDescent="0.3">
      <c r="B630" s="372">
        <v>44452</v>
      </c>
      <c r="C630" s="500"/>
      <c r="D630" s="500"/>
      <c r="E630" s="500"/>
      <c r="F630" s="500"/>
      <c r="G630" s="500"/>
      <c r="H630" s="157">
        <v>308</v>
      </c>
      <c r="I630" s="483">
        <v>27</v>
      </c>
      <c r="J630" s="153">
        <v>1488</v>
      </c>
      <c r="K630" s="154">
        <v>1.0054054054054054</v>
      </c>
      <c r="L630" s="153">
        <v>111</v>
      </c>
      <c r="M630" s="154">
        <v>1.0776699029126213</v>
      </c>
      <c r="N630" s="155">
        <v>1599</v>
      </c>
      <c r="O630" s="84"/>
      <c r="P630" s="84"/>
      <c r="Q630" s="153">
        <v>356</v>
      </c>
      <c r="R630" s="110">
        <f t="shared" si="489"/>
        <v>0.44133079628668631</v>
      </c>
      <c r="S630" s="153">
        <v>34</v>
      </c>
      <c r="T630" s="110">
        <f t="shared" si="490"/>
        <v>0.28785193935814135</v>
      </c>
      <c r="U630" s="105">
        <f t="shared" si="491"/>
        <v>390</v>
      </c>
      <c r="V630" s="153">
        <v>0</v>
      </c>
      <c r="W630" s="110">
        <f t="shared" si="492"/>
        <v>0</v>
      </c>
      <c r="X630" s="153">
        <v>4</v>
      </c>
      <c r="Y630" s="464"/>
      <c r="Z630" s="144">
        <f t="shared" si="493"/>
        <v>4</v>
      </c>
      <c r="AA630" s="31"/>
    </row>
    <row r="631" spans="2:33" s="442" customFormat="1" ht="15" customHeight="1" x14ac:dyDescent="0.3">
      <c r="B631" s="372">
        <v>44453</v>
      </c>
      <c r="C631" s="499"/>
      <c r="D631" s="499"/>
      <c r="E631" s="499"/>
      <c r="F631" s="499"/>
      <c r="G631" s="499"/>
      <c r="H631" s="157">
        <v>246</v>
      </c>
      <c r="I631" s="483">
        <v>27</v>
      </c>
      <c r="J631" s="153">
        <v>1496</v>
      </c>
      <c r="K631" s="154">
        <v>1.0101282916948009</v>
      </c>
      <c r="L631" s="153">
        <v>123</v>
      </c>
      <c r="M631" s="154">
        <v>1.1603773584905661</v>
      </c>
      <c r="N631" s="155">
        <v>1619</v>
      </c>
      <c r="O631" s="84"/>
      <c r="P631" s="84"/>
      <c r="Q631" s="153">
        <v>744</v>
      </c>
      <c r="R631" s="110">
        <f t="shared" ref="R631" si="494">Q631/Q$68</f>
        <v>0.92233177650925446</v>
      </c>
      <c r="S631" s="153">
        <v>64</v>
      </c>
      <c r="T631" s="110">
        <f t="shared" ref="T631" si="495">S631/S$68</f>
        <v>0.54183894467414839</v>
      </c>
      <c r="U631" s="105">
        <f t="shared" ref="U631" si="496">Q631+S631</f>
        <v>808</v>
      </c>
      <c r="V631" s="153">
        <v>0</v>
      </c>
      <c r="W631" s="110">
        <f t="shared" ref="W631" si="497">V631/$V$68</f>
        <v>0</v>
      </c>
      <c r="X631" s="153">
        <v>17</v>
      </c>
      <c r="Y631" s="464"/>
      <c r="Z631" s="144">
        <f t="shared" ref="Z631" si="498">V631+X631</f>
        <v>17</v>
      </c>
      <c r="AA631" s="31"/>
    </row>
    <row r="632" spans="2:33" s="442" customFormat="1" ht="15" customHeight="1" x14ac:dyDescent="0.3">
      <c r="B632" s="372">
        <v>44454</v>
      </c>
      <c r="C632" s="499"/>
      <c r="D632" s="499"/>
      <c r="E632" s="499"/>
      <c r="F632" s="499"/>
      <c r="G632" s="499"/>
      <c r="H632" s="157">
        <v>269</v>
      </c>
      <c r="I632" s="483">
        <v>19</v>
      </c>
      <c r="J632" s="153">
        <v>1492</v>
      </c>
      <c r="K632" s="154">
        <v>1.0074274139095205</v>
      </c>
      <c r="L632" s="153">
        <v>108</v>
      </c>
      <c r="M632" s="154">
        <v>0.93103448275862066</v>
      </c>
      <c r="N632" s="155">
        <v>1600</v>
      </c>
      <c r="O632" s="84"/>
      <c r="P632" s="84"/>
      <c r="Q632" s="153">
        <v>384</v>
      </c>
      <c r="R632" s="110">
        <f t="shared" ref="R632" si="499">Q632/Q$68</f>
        <v>0.47604220723058299</v>
      </c>
      <c r="S632" s="153">
        <v>90</v>
      </c>
      <c r="T632" s="110">
        <f t="shared" ref="T632" si="500">S632/S$68</f>
        <v>0.76196101594802124</v>
      </c>
      <c r="U632" s="105">
        <f t="shared" ref="U632" si="501">Q632+S632</f>
        <v>474</v>
      </c>
      <c r="V632" s="153">
        <v>0</v>
      </c>
      <c r="W632" s="110">
        <f t="shared" ref="W632" si="502">V632/$V$68</f>
        <v>0</v>
      </c>
      <c r="X632" s="153">
        <v>3</v>
      </c>
      <c r="Y632" s="464"/>
      <c r="Z632" s="144">
        <f t="shared" ref="Z632" si="503">V632+X632</f>
        <v>3</v>
      </c>
      <c r="AA632" s="31"/>
    </row>
    <row r="633" spans="2:33" s="442" customFormat="1" ht="15" customHeight="1" x14ac:dyDescent="0.3">
      <c r="B633" s="499"/>
      <c r="C633" s="499"/>
      <c r="D633" s="499"/>
      <c r="E633" s="499"/>
      <c r="F633" s="499"/>
      <c r="G633" s="499"/>
      <c r="H633" s="499"/>
      <c r="I633" s="84"/>
      <c r="J633" s="84"/>
      <c r="K633" s="84"/>
      <c r="L633" s="84"/>
      <c r="M633" s="84"/>
      <c r="N633" s="84"/>
      <c r="O633" s="84"/>
      <c r="P633" s="84"/>
      <c r="Q633" s="84"/>
      <c r="R633" s="84"/>
      <c r="S633" s="84"/>
      <c r="T633" s="84"/>
      <c r="U633" s="84"/>
      <c r="V633" s="84"/>
      <c r="W633" s="31"/>
      <c r="X633" s="31"/>
      <c r="Y633" s="31"/>
      <c r="Z633" s="31"/>
      <c r="AA633" s="31"/>
    </row>
    <row r="634" spans="2:33" s="442" customFormat="1" ht="15" customHeight="1" x14ac:dyDescent="0.3">
      <c r="B634" s="499"/>
      <c r="C634" s="499"/>
      <c r="D634" s="499"/>
      <c r="E634" s="499"/>
      <c r="F634" s="499"/>
      <c r="G634" s="499"/>
      <c r="H634" s="499"/>
      <c r="I634" s="84"/>
      <c r="J634" s="84"/>
      <c r="K634" s="84"/>
      <c r="L634" s="84"/>
      <c r="M634" s="84"/>
      <c r="N634" s="84"/>
      <c r="O634" s="84"/>
      <c r="P634" s="84"/>
      <c r="Q634" s="84"/>
      <c r="R634" s="84"/>
      <c r="S634" s="84"/>
      <c r="T634" s="84"/>
      <c r="U634" s="84"/>
      <c r="V634" s="84"/>
      <c r="W634" s="31"/>
      <c r="X634" s="31"/>
      <c r="Y634" s="31"/>
      <c r="Z634" s="31"/>
      <c r="AA634" s="31"/>
    </row>
    <row r="635" spans="2:33" ht="15" customHeight="1" x14ac:dyDescent="0.3">
      <c r="B635" s="521" t="s">
        <v>321</v>
      </c>
      <c r="C635" s="521"/>
      <c r="D635" s="521"/>
      <c r="E635" s="521"/>
      <c r="F635" s="521"/>
      <c r="G635" s="521"/>
      <c r="H635" s="521"/>
      <c r="I635" s="84"/>
      <c r="J635" s="85" t="s">
        <v>35</v>
      </c>
      <c r="K635" s="85"/>
      <c r="L635" s="85"/>
      <c r="M635" s="85"/>
      <c r="N635" s="31"/>
      <c r="O635" s="31"/>
      <c r="P635" s="31"/>
      <c r="Q635" s="31"/>
      <c r="R635" s="31"/>
      <c r="S635" s="31"/>
      <c r="T635" s="31"/>
      <c r="U635" s="31"/>
      <c r="V635" s="130"/>
      <c r="W635" s="31"/>
      <c r="X635" s="31"/>
      <c r="Y635" s="31"/>
      <c r="Z635" s="31"/>
      <c r="AA635" s="31"/>
      <c r="AB635" s="31"/>
    </row>
    <row r="636" spans="2:33" ht="15" customHeight="1" x14ac:dyDescent="0.3">
      <c r="B636" s="521"/>
      <c r="C636" s="521"/>
      <c r="D636" s="521"/>
      <c r="E636" s="521"/>
      <c r="F636" s="521"/>
      <c r="G636" s="521"/>
      <c r="H636" s="521"/>
      <c r="I636" s="84"/>
      <c r="J636" s="134" t="s">
        <v>36</v>
      </c>
      <c r="K636" s="126"/>
      <c r="L636" s="126"/>
      <c r="M636" s="126"/>
      <c r="N636" s="126"/>
      <c r="O636" s="126"/>
      <c r="P636" s="131"/>
      <c r="Q636" s="131"/>
      <c r="R636" s="131"/>
      <c r="S636" s="131"/>
      <c r="T636" s="131"/>
      <c r="U636" s="131"/>
      <c r="V636" s="138"/>
      <c r="W636" s="131"/>
      <c r="X636" s="131"/>
      <c r="Y636" s="131"/>
      <c r="Z636" s="131"/>
      <c r="AA636" s="131"/>
      <c r="AB636" s="131"/>
    </row>
    <row r="637" spans="2:33" ht="15" customHeight="1" x14ac:dyDescent="0.3">
      <c r="B637" s="126"/>
      <c r="C637" s="126"/>
      <c r="D637" s="126"/>
      <c r="E637" s="126"/>
      <c r="F637" s="126"/>
      <c r="G637" s="126"/>
      <c r="H637" s="126"/>
      <c r="I637" s="84"/>
      <c r="J637" s="131" t="s">
        <v>277</v>
      </c>
      <c r="K637" s="131"/>
      <c r="L637" s="131"/>
      <c r="M637" s="126"/>
      <c r="N637" s="126"/>
      <c r="O637" s="126"/>
      <c r="P637" s="131"/>
      <c r="Q637" s="131"/>
      <c r="R637" s="131"/>
      <c r="S637" s="131"/>
      <c r="T637" s="131"/>
      <c r="U637" s="131"/>
      <c r="V637" s="131"/>
      <c r="W637" s="131"/>
      <c r="X637" s="131"/>
      <c r="Y637" s="131"/>
      <c r="Z637" s="131"/>
      <c r="AA637" s="131"/>
      <c r="AB637" s="131"/>
    </row>
    <row r="638" spans="2:33" ht="15" customHeight="1" x14ac:dyDescent="0.3">
      <c r="B638" s="127" t="s">
        <v>25</v>
      </c>
      <c r="C638" s="128"/>
      <c r="D638" s="128"/>
      <c r="E638" s="128"/>
      <c r="F638" s="128"/>
      <c r="G638" s="128"/>
      <c r="H638" s="128"/>
      <c r="I638" s="52"/>
      <c r="J638" s="134" t="s">
        <v>37</v>
      </c>
      <c r="K638" s="131"/>
      <c r="L638" s="132"/>
      <c r="M638" s="132"/>
      <c r="N638" s="132"/>
      <c r="O638" s="132"/>
      <c r="P638" s="132"/>
      <c r="Q638" s="132"/>
      <c r="R638" s="132"/>
      <c r="S638" s="132"/>
      <c r="T638" s="132"/>
      <c r="U638" s="132"/>
      <c r="V638" s="132"/>
      <c r="W638" s="132"/>
      <c r="X638" s="132"/>
      <c r="Y638" s="132"/>
      <c r="Z638" s="132"/>
      <c r="AA638" s="132"/>
      <c r="AB638" s="132"/>
    </row>
    <row r="639" spans="2:33" x14ac:dyDescent="0.3">
      <c r="B639" s="129" t="s">
        <v>165</v>
      </c>
      <c r="C639" s="128"/>
      <c r="D639" s="128"/>
      <c r="E639" s="128"/>
      <c r="F639" s="128"/>
      <c r="G639" s="128"/>
      <c r="H639" s="128"/>
      <c r="I639" s="52"/>
      <c r="J639" s="133" t="s">
        <v>319</v>
      </c>
      <c r="K639" s="132"/>
      <c r="L639" s="132"/>
      <c r="M639" s="132"/>
      <c r="N639" s="132"/>
      <c r="O639" s="132"/>
      <c r="P639" s="132"/>
      <c r="Q639" s="132"/>
      <c r="R639" s="132"/>
      <c r="S639" s="132"/>
      <c r="T639" s="132"/>
      <c r="U639" s="132"/>
      <c r="V639" s="132"/>
      <c r="W639" s="132"/>
      <c r="X639" s="132"/>
      <c r="Y639" s="132"/>
      <c r="Z639" s="132"/>
      <c r="AA639" s="132"/>
      <c r="AB639" s="132"/>
    </row>
    <row r="640" spans="2:33" x14ac:dyDescent="0.3">
      <c r="B640" s="129" t="s">
        <v>166</v>
      </c>
      <c r="C640" s="128"/>
      <c r="D640" s="128"/>
      <c r="E640" s="128"/>
      <c r="F640" s="128"/>
      <c r="G640" s="128"/>
      <c r="H640" s="128"/>
      <c r="I640" s="52"/>
      <c r="J640" s="134" t="s">
        <v>38</v>
      </c>
      <c r="K640" s="131"/>
      <c r="L640" s="131"/>
      <c r="M640" s="131"/>
      <c r="N640" s="131"/>
      <c r="O640" s="131"/>
      <c r="P640" s="131"/>
      <c r="Q640" s="131"/>
      <c r="R640" s="131"/>
      <c r="S640" s="131"/>
      <c r="T640" s="131"/>
      <c r="U640" s="131"/>
      <c r="V640" s="131"/>
      <c r="W640" s="131"/>
      <c r="X640" s="131"/>
      <c r="Y640" s="131"/>
      <c r="Z640" s="131"/>
      <c r="AA640" s="131"/>
      <c r="AB640" s="131"/>
    </row>
    <row r="641" spans="2:34" ht="15" customHeight="1" x14ac:dyDescent="0.3">
      <c r="B641" s="129" t="s">
        <v>167</v>
      </c>
      <c r="C641" s="128"/>
      <c r="D641" s="128"/>
      <c r="E641" s="128"/>
      <c r="F641" s="128"/>
      <c r="G641" s="128"/>
      <c r="H641" s="128"/>
      <c r="I641" s="52"/>
      <c r="J641" s="516" t="s">
        <v>318</v>
      </c>
      <c r="K641" s="516"/>
      <c r="L641" s="516"/>
      <c r="M641" s="516"/>
      <c r="N641" s="516"/>
      <c r="O641" s="516"/>
      <c r="P641" s="516"/>
      <c r="Q641" s="516"/>
      <c r="R641" s="516"/>
      <c r="S641" s="516"/>
      <c r="T641" s="516"/>
      <c r="U641" s="516"/>
      <c r="V641" s="516"/>
      <c r="W641" s="516"/>
      <c r="X641" s="516"/>
      <c r="Y641" s="516"/>
      <c r="Z641" s="516"/>
      <c r="AA641" s="516"/>
      <c r="AB641" s="516"/>
      <c r="AC641" s="82"/>
      <c r="AD641" s="82"/>
      <c r="AE641" s="82"/>
      <c r="AF641" s="82"/>
      <c r="AG641" s="82"/>
      <c r="AH641" s="82"/>
    </row>
    <row r="642" spans="2:34" x14ac:dyDescent="0.3">
      <c r="B642" s="129" t="s">
        <v>168</v>
      </c>
      <c r="C642" s="128"/>
      <c r="D642" s="128"/>
      <c r="E642" s="128"/>
      <c r="F642" s="128"/>
      <c r="G642" s="128"/>
      <c r="H642" s="128"/>
      <c r="I642" s="52"/>
      <c r="J642" s="516"/>
      <c r="K642" s="516"/>
      <c r="L642" s="516"/>
      <c r="M642" s="516"/>
      <c r="N642" s="516"/>
      <c r="O642" s="516"/>
      <c r="P642" s="516"/>
      <c r="Q642" s="516"/>
      <c r="R642" s="516"/>
      <c r="S642" s="516"/>
      <c r="T642" s="516"/>
      <c r="U642" s="516"/>
      <c r="V642" s="516"/>
      <c r="W642" s="516"/>
      <c r="X642" s="516"/>
      <c r="Y642" s="516"/>
      <c r="Z642" s="516"/>
      <c r="AA642" s="516"/>
      <c r="AB642" s="516"/>
      <c r="AC642" s="82"/>
      <c r="AD642" s="82"/>
      <c r="AE642" s="82"/>
      <c r="AF642" s="82"/>
      <c r="AG642" s="82"/>
      <c r="AH642" s="82"/>
    </row>
    <row r="643" spans="2:34" x14ac:dyDescent="0.3">
      <c r="B643" s="129" t="s">
        <v>169</v>
      </c>
      <c r="C643" s="129"/>
      <c r="D643" s="129"/>
      <c r="E643" s="129"/>
      <c r="F643" s="129"/>
      <c r="G643" s="129"/>
      <c r="H643" s="129"/>
      <c r="I643" s="83"/>
      <c r="J643" s="516"/>
      <c r="K643" s="516"/>
      <c r="L643" s="516"/>
      <c r="M643" s="516"/>
      <c r="N643" s="516"/>
      <c r="O643" s="516"/>
      <c r="P643" s="516"/>
      <c r="Q643" s="516"/>
      <c r="R643" s="516"/>
      <c r="S643" s="516"/>
      <c r="T643" s="516"/>
      <c r="U643" s="516"/>
      <c r="V643" s="516"/>
      <c r="W643" s="516"/>
      <c r="X643" s="516"/>
      <c r="Y643" s="516"/>
      <c r="Z643" s="516"/>
      <c r="AA643" s="516"/>
      <c r="AB643" s="516"/>
    </row>
    <row r="644" spans="2:34" ht="15" customHeight="1" x14ac:dyDescent="0.3">
      <c r="B644" s="129" t="s">
        <v>170</v>
      </c>
      <c r="C644" s="31"/>
      <c r="D644" s="31"/>
      <c r="E644" s="31"/>
      <c r="F644" s="31"/>
      <c r="G644" s="31"/>
      <c r="H644" s="31"/>
      <c r="J644" s="134" t="s">
        <v>163</v>
      </c>
      <c r="K644" s="132"/>
      <c r="L644" s="132"/>
      <c r="M644" s="131"/>
      <c r="N644" s="131"/>
      <c r="O644" s="131"/>
      <c r="P644" s="131"/>
      <c r="Q644" s="131"/>
      <c r="R644" s="131"/>
      <c r="S644" s="131"/>
      <c r="T644" s="131"/>
      <c r="U644" s="131"/>
      <c r="V644" s="131"/>
      <c r="W644" s="131"/>
      <c r="X644" s="131"/>
      <c r="Y644" s="131"/>
      <c r="Z644" s="131"/>
      <c r="AA644" s="131"/>
      <c r="AB644" s="131"/>
    </row>
    <row r="645" spans="2:34" ht="43.5" customHeight="1" x14ac:dyDescent="0.3">
      <c r="B645" s="31"/>
      <c r="C645" s="31"/>
      <c r="D645" s="31"/>
      <c r="E645" s="31"/>
      <c r="F645" s="31"/>
      <c r="G645" s="31"/>
      <c r="H645" s="31"/>
      <c r="J645" s="516" t="s">
        <v>317</v>
      </c>
      <c r="K645" s="516"/>
      <c r="L645" s="516"/>
      <c r="M645" s="516"/>
      <c r="N645" s="516"/>
      <c r="O645" s="516"/>
      <c r="P645" s="516"/>
      <c r="Q645" s="516"/>
      <c r="R645" s="516"/>
      <c r="S645" s="516"/>
      <c r="T645" s="516"/>
      <c r="U645" s="516"/>
      <c r="V645" s="516"/>
      <c r="W645" s="516"/>
      <c r="X645" s="516"/>
      <c r="Y645" s="516"/>
      <c r="Z645" s="516"/>
      <c r="AA645" s="516"/>
      <c r="AB645" s="135"/>
    </row>
    <row r="646" spans="2:34" ht="15" customHeight="1" x14ac:dyDescent="0.3">
      <c r="J646" s="54" t="s">
        <v>97</v>
      </c>
      <c r="K646" s="31"/>
      <c r="L646" s="31"/>
      <c r="M646" s="31"/>
      <c r="N646" s="31"/>
      <c r="O646" s="31"/>
      <c r="P646" s="31"/>
      <c r="Q646" s="31"/>
      <c r="R646" s="31"/>
      <c r="S646" s="31"/>
      <c r="T646" s="31"/>
      <c r="U646" s="31"/>
      <c r="V646" s="31"/>
      <c r="W646" s="31"/>
      <c r="X646" s="31"/>
      <c r="Y646" s="31"/>
      <c r="Z646" s="31"/>
      <c r="AA646" s="31"/>
      <c r="AB646" s="31"/>
    </row>
    <row r="647" spans="2:34" x14ac:dyDescent="0.3">
      <c r="J647" s="163"/>
      <c r="K647" s="31"/>
      <c r="L647" s="133" t="s">
        <v>98</v>
      </c>
      <c r="M647" s="31"/>
      <c r="N647" s="31"/>
      <c r="O647" s="31"/>
      <c r="P647" s="31"/>
      <c r="Q647" s="31"/>
      <c r="R647" s="31"/>
      <c r="S647" s="31"/>
      <c r="T647" s="31"/>
      <c r="U647" s="31"/>
      <c r="V647" s="31"/>
      <c r="W647" s="31"/>
      <c r="X647" s="31"/>
      <c r="Y647" s="31"/>
      <c r="Z647" s="31"/>
      <c r="AA647" s="31"/>
      <c r="AB647" s="31"/>
    </row>
    <row r="648" spans="2:34" x14ac:dyDescent="0.3">
      <c r="J648" s="136"/>
      <c r="K648" s="31"/>
      <c r="L648" s="133" t="s">
        <v>33</v>
      </c>
      <c r="M648" s="31"/>
      <c r="N648" s="31"/>
      <c r="O648" s="31"/>
      <c r="P648" s="31"/>
      <c r="Q648" s="31"/>
      <c r="R648" s="31"/>
      <c r="S648" s="31"/>
      <c r="T648" s="31"/>
      <c r="U648" s="31"/>
      <c r="V648" s="31"/>
      <c r="W648" s="31"/>
      <c r="X648" s="31"/>
      <c r="Y648" s="31"/>
      <c r="Z648" s="31"/>
      <c r="AA648" s="31"/>
      <c r="AB648" s="31"/>
    </row>
    <row r="649" spans="2:34" x14ac:dyDescent="0.3">
      <c r="J649" s="137"/>
      <c r="K649" s="31"/>
      <c r="L649" s="133" t="s">
        <v>34</v>
      </c>
      <c r="M649" s="31"/>
      <c r="N649" s="31"/>
      <c r="O649" s="31"/>
      <c r="P649" s="31"/>
      <c r="Q649" s="31"/>
      <c r="R649" s="31"/>
      <c r="S649" s="31"/>
      <c r="T649" s="31"/>
      <c r="U649" s="31"/>
      <c r="V649" s="31"/>
      <c r="W649" s="31"/>
      <c r="X649" s="31"/>
      <c r="Y649" s="31"/>
      <c r="Z649" s="31"/>
      <c r="AA649" s="31"/>
      <c r="AB649" s="31"/>
    </row>
  </sheetData>
  <mergeCells count="20">
    <mergeCell ref="J641:AB643"/>
    <mergeCell ref="J645:AA645"/>
    <mergeCell ref="H4:O4"/>
    <mergeCell ref="C6:D6"/>
    <mergeCell ref="J6:O6"/>
    <mergeCell ref="B635:H636"/>
    <mergeCell ref="B2:AG2"/>
    <mergeCell ref="Q4:Z4"/>
    <mergeCell ref="Q6:U6"/>
    <mergeCell ref="V6:Z6"/>
    <mergeCell ref="AB68:AG68"/>
    <mergeCell ref="AB4:AG4"/>
    <mergeCell ref="AB6:AB7"/>
    <mergeCell ref="AC6:AC7"/>
    <mergeCell ref="AD6:AD7"/>
    <mergeCell ref="AE6:AE7"/>
    <mergeCell ref="AF6:AF7"/>
    <mergeCell ref="AG6:AG7"/>
    <mergeCell ref="C7:D7"/>
    <mergeCell ref="C4:F4"/>
  </mergeCells>
  <conditionalFormatting sqref="X441:X445 V441:V445 V448:V452 X448:X452 X455:X459 V455:V459 V462:V465 X462:X465 X469:X473 V469:V473 V476:V480 X476:X480 X483:X487 V483:V487 V490:V494 X490:X494 X498:X501 V498:V501 V504:V508 X504:X508 X511:X515 V511:V515 V518:V522 X518:X522 X525:X527 V525:V527 V532:V534 X532:X534 X536 V536 V529 X529 X539:X543 V539:V543 V546:V550 X546:X550 X553:X557 V553:V557 X560:X564 V560:V564 V567:V571 X567:X571 X574:X578 V574:V578 V581:V585 X581:X585 X588:X592 V588:V592 V595:V599 X595:X599 X602:X606 V602:V606 V609:V613 X609:X613 V616:V620 X616:X620 L100:L632 J100:J632 X623:X627 V623:V627 V630:V632 X630:X632">
    <cfRule type="expression" dxfId="32" priority="61">
      <formula>K100&gt;0.98</formula>
    </cfRule>
    <cfRule type="expression" dxfId="31" priority="62">
      <formula>AND(K100&lt;0.98,K100&gt;0.8)</formula>
    </cfRule>
    <cfRule type="expression" dxfId="30" priority="63">
      <formula>K100&lt;0.8</formula>
    </cfRule>
  </conditionalFormatting>
  <conditionalFormatting sqref="Q100:Q102 Q105:Q109 Q112:Q116 Q119:Q123">
    <cfRule type="expression" dxfId="29" priority="56">
      <formula>AND(R100&lt;0.98,R100&gt;0.8)</formula>
    </cfRule>
    <cfRule type="expression" dxfId="28" priority="57">
      <formula>R100&lt;0.8</formula>
    </cfRule>
  </conditionalFormatting>
  <conditionalFormatting sqref="Q126:Q129">
    <cfRule type="expression" dxfId="27" priority="52">
      <formula>R126&gt;0.98</formula>
    </cfRule>
    <cfRule type="expression" dxfId="26" priority="53">
      <formula>AND(R126&lt;0.98,R126&gt;0.8)</formula>
    </cfRule>
    <cfRule type="expression" dxfId="25" priority="54">
      <formula>R126&lt;0.8</formula>
    </cfRule>
  </conditionalFormatting>
  <conditionalFormatting sqref="S100:S102 S105:S109 S112:S116 S119:S123">
    <cfRule type="expression" dxfId="24" priority="49">
      <formula>T100&gt;0.98</formula>
    </cfRule>
    <cfRule type="expression" dxfId="23" priority="50">
      <formula>AND(T100&lt;0.98,T100&gt;0.8)</formula>
    </cfRule>
    <cfRule type="expression" dxfId="22" priority="51">
      <formula>T100&lt;0.8</formula>
    </cfRule>
  </conditionalFormatting>
  <conditionalFormatting sqref="S126:S129">
    <cfRule type="expression" dxfId="21" priority="46">
      <formula>T126&gt;0.98</formula>
    </cfRule>
    <cfRule type="expression" dxfId="20" priority="47">
      <formula>AND(T126&lt;0.98,T126&gt;0.8)</formula>
    </cfRule>
    <cfRule type="expression" dxfId="19" priority="48">
      <formula>T126&lt;0.8</formula>
    </cfRule>
  </conditionalFormatting>
  <conditionalFormatting sqref="X100:X102 X105:X109 X112:X116 X119:X123">
    <cfRule type="expression" dxfId="18" priority="37">
      <formula>Y100&gt;0.98</formula>
    </cfRule>
    <cfRule type="expression" dxfId="17" priority="38">
      <formula>AND(Y100&lt;0.98,Y100&gt;0.8)</formula>
    </cfRule>
    <cfRule type="expression" dxfId="16" priority="39">
      <formula>Y100&lt;0.8</formula>
    </cfRule>
  </conditionalFormatting>
  <conditionalFormatting sqref="X126:X129 X133:X137 X140:X144 X147:X151 X154:X158 X161:X165 X168:X169 X172 X175:X179 X182:X186 X189:X193 X196:X200 X203:X207 X210:X214 X217:X221 X224:X228 X231:X235 X238:X242 X245:X249 X252:X256 X259:X263 X266:X270 X273:X277 X280:X284 X287:X291 X294:X298 X301:X305 X308:X312 X315:X319 X322:X326 X329:X333 X336:X340 X343:X347 X350:X354 X357:X361 X364:X367 X371:X374 X378:X382 X385:X389 X392:X396 X399:X403 X406:X410 X413:X417 X420:X424 X427:X431 X434:X438">
    <cfRule type="expression" dxfId="15" priority="34">
      <formula>Y126&gt;0.98</formula>
    </cfRule>
    <cfRule type="expression" dxfId="14" priority="35">
      <formula>AND(Y126&lt;0.98,Y126&gt;0.8)</formula>
    </cfRule>
    <cfRule type="expression" dxfId="13" priority="36">
      <formula>Y126&lt;0.8</formula>
    </cfRule>
  </conditionalFormatting>
  <conditionalFormatting sqref="Q140:Q144 S140:S144 Y140:Y144 Y147:Y151 S147:S151 Q147:Q151 S154:S158 Y154:Y158 Q154:Q158 Q161:Q165 Y161:Y165 S161:S165 S168:S169 Y168:Y169 Q168:Q169 Q172 Y172 S172">
    <cfRule type="expression" dxfId="12" priority="19">
      <formula>R140&gt;0.98</formula>
    </cfRule>
    <cfRule type="expression" dxfId="11" priority="20">
      <formula>AND(R140&lt;0.98,R140&gt;0.8)</formula>
    </cfRule>
    <cfRule type="expression" dxfId="10" priority="21">
      <formula>R140&lt;0.8</formula>
    </cfRule>
  </conditionalFormatting>
  <conditionalFormatting sqref="H100:H632">
    <cfRule type="expression" dxfId="9" priority="10">
      <formula>AND(H100&lt;165,H100&gt;135)</formula>
    </cfRule>
    <cfRule type="expression" dxfId="8" priority="11">
      <formula>OR(H100&gt;166,H100=166)</formula>
    </cfRule>
    <cfRule type="expression" dxfId="7" priority="12">
      <formula>OR(H100&lt;135,H100=135)</formula>
    </cfRule>
  </conditionalFormatting>
  <conditionalFormatting sqref="Q100:Q102 Q105:Q109 Q112:Q116 Q119:Q123 Q126:Q129 Q133:Q137 Q140:Q144 Q147:Q151 Q154:Q158 Q161:Q165 Q168:Q169 Q172 Q175:Q179 Q182:Q186 Q189:Q193 Q196:Q200 Q203:Q207 Q210:Q214 Q217:Q221 Q224:Q228 Q231:Q235 Q238:Q242 Q245:Q249 Q252:Q256 Q259:Q263 Q266:Q270 Q273:Q277 Q280:Q284 Q287:Q291 Q294:Q298 Q301:Q305 Q308:Q312 Q315:Q319 Q322:Q326 Q329:Q333 Q336:Q340 Q343:Q347 Q350:Q354 Q357:Q361 Q364:Q367 Q371:Q374 Q378:Q382 Q385:Q389 Q392:Q396 Q399:Q403 Q406:Q410 Q413:Q417 Q420:Q424 Q427:Q431 Q434:Q438 S434:S438 S427:S431 S420:S424 S413:S417 S406:S410 S399:S403 S392:S396 S385:S389 S378:S382 S371:S374 S364:S367 S357:S361 S350:S354 S343:S347 S336:S340 S329:S333 S322:S326 S315:S319 S308:S312 S301:S305 S294:S298 S287:S291 S280:S284 S273:S277 S266:S270 S259:S263 S252:S256 S245:S249 S238:S242 S231:S235 S224:S228 S217:S221 S210:S214 S203:S207 S196:S200 S189:S193 S182:S186 S175:S179 S172 S168:S169 S161:S165 S154:S158 S147:S151 S140:S144 S133:S137 S126:S129 S119:S123 S112:S116 S105:S109 S100:S102 Q441:Q445 S441:S445 S448:S452 Q448:Q452 Q455:Q459 S455:S459 S462:S465 Q462:Q465 Q469:Q473 S469:S473 S476:S480 Q476:Q480 S483:S487 Q483:Q487 Q490:Q494 S490:S494 S498:S501 Q498:Q501 Q504:Q508 S504:S508 S511:S515 Q511:Q515 Q518:Q522 S518:S522 S525:S527 Q525:Q527 Q532:Q534 S532:S534 S536 Q536 Q529 S529 S539:S543 Q539:Q543 Q546:Q550 S546:S550 S553:S557 Q553:Q557 S560:S564 Q560:Q564 Q567:Q571 S567:S571 S574:S578 Q574:Q578 Q581:Q585 S581:S585 S588:S592 Q588:Q592 Q595:Q599 S595:S599 S602:S606 Q602:Q606 Q609:Q613 S609:S613 Q616:Q620 S616:S620 S623:S627 Q623:Q627 Q630:Q632 S630:S632">
    <cfRule type="expression" dxfId="6" priority="55">
      <formula>R100&gt;0.98</formula>
    </cfRule>
    <cfRule type="expression" dxfId="5" priority="64">
      <formula>R100&gt;0.98</formula>
    </cfRule>
    <cfRule type="expression" dxfId="4" priority="65">
      <formula>AND(R100&lt;0.98,R100&gt;0.8)</formula>
    </cfRule>
    <cfRule type="expression" dxfId="3" priority="66">
      <formula>R100&lt;0.8</formula>
    </cfRule>
  </conditionalFormatting>
  <conditionalFormatting sqref="V100:V102 V105:V109 V112:V116 V119:V123 V126:V129 V133:V137 V140:V144 V147:V151 V154:V158 V161:V165 V168:V169 V172 V175:V179 V182:V186 V189:V193 V196:V200 V203:V207 V210:V214 V217:V221 V224:V228 V231:V235 V238:V242 V245:V249 V252:V256 V259:V263 V266:V270 V273:V277 V280:V284 V287:V291 V294:V298 V301:V305 V308:V312 V315:V319 V322:V326 V329:V333 V336:V340 V343:V347 V350:V354 V357:V361 V364:V367 V371:V374 V378:V382 V385:V389 V392:V396 V399:V403 V406:V410 V413:V417 V420:V424 V427:V431 V434:V438">
    <cfRule type="expression" dxfId="2" priority="43">
      <formula>W100&gt;0.98</formula>
    </cfRule>
    <cfRule type="expression" dxfId="1" priority="44">
      <formula>AND(W100&lt;0.98,W100&gt;0.8)</formula>
    </cfRule>
    <cfRule type="expression" dxfId="0" priority="45">
      <formula>W100&lt;0.8</formula>
    </cfRule>
  </conditionalFormatting>
  <pageMargins left="0.7" right="0.7" top="0.75" bottom="0.75" header="0.3" footer="0.3"/>
  <pageSetup paperSize="9" orientation="portrait" verticalDpi="300" r:id="rId1"/>
  <ignoredErrors>
    <ignoredError sqref="H68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480B39-B6C4-4A06-9A37-649F3E1D1CED}">
  <dimension ref="A1:AD804"/>
  <sheetViews>
    <sheetView showGridLines="0" zoomScale="90" zoomScaleNormal="90" workbookViewId="0">
      <selection activeCell="C117" sqref="C117"/>
    </sheetView>
  </sheetViews>
  <sheetFormatPr defaultColWidth="9.109375" defaultRowHeight="15.6" x14ac:dyDescent="0.3"/>
  <cols>
    <col min="1" max="1" width="4" style="444" customWidth="1"/>
    <col min="2" max="2" width="8.88671875" style="99" customWidth="1"/>
    <col min="3" max="3" width="13.5546875" style="99" customWidth="1"/>
    <col min="4" max="4" width="18" style="99" bestFit="1" customWidth="1"/>
    <col min="5" max="5" width="13.5546875" style="442" customWidth="1"/>
    <col min="6" max="6" width="12.109375" style="442" customWidth="1"/>
    <col min="7" max="8" width="9.109375" style="442"/>
    <col min="9" max="9" width="10.6640625" style="442" customWidth="1"/>
    <col min="10" max="10" width="12.33203125" style="442" customWidth="1"/>
    <col min="11" max="12" width="9.6640625" style="169" customWidth="1"/>
    <col min="13" max="13" width="9.109375" style="442"/>
    <col min="14" max="14" width="10.109375" style="442" customWidth="1"/>
    <col min="15" max="15" width="11.109375" style="442" customWidth="1"/>
    <col min="16" max="16" width="9.109375" style="442"/>
    <col min="17" max="17" width="11.88671875" style="442" customWidth="1"/>
    <col min="18" max="18" width="9.109375" style="442"/>
    <col min="19" max="23" width="10.109375" style="442" customWidth="1"/>
    <col min="24" max="24" width="7.6640625" style="442" customWidth="1"/>
    <col min="25" max="25" width="12.6640625" style="442" customWidth="1"/>
    <col min="26" max="26" width="9.109375" style="442"/>
    <col min="27" max="27" width="24.44140625" style="442" customWidth="1"/>
    <col min="28" max="28" width="18.5546875" style="442" customWidth="1"/>
    <col min="29" max="29" width="19.33203125" style="442" customWidth="1"/>
    <col min="30" max="16384" width="9.109375" style="442"/>
  </cols>
  <sheetData>
    <row r="1" spans="1:30" ht="29.25" customHeight="1" x14ac:dyDescent="0.3">
      <c r="A1" s="442"/>
      <c r="B1" s="442"/>
      <c r="C1" s="442"/>
      <c r="D1" s="442"/>
    </row>
    <row r="2" spans="1:30" ht="16.5" customHeight="1" x14ac:dyDescent="0.35">
      <c r="A2" s="442"/>
      <c r="B2" s="522" t="s">
        <v>284</v>
      </c>
      <c r="C2" s="522"/>
      <c r="D2" s="522"/>
      <c r="E2" s="522"/>
      <c r="F2" s="522"/>
      <c r="G2" s="522"/>
      <c r="H2" s="522"/>
      <c r="I2" s="522"/>
      <c r="J2" s="522"/>
      <c r="K2" s="522"/>
      <c r="L2" s="522"/>
      <c r="M2" s="522"/>
      <c r="N2" s="522"/>
      <c r="O2" s="522"/>
      <c r="P2" s="522"/>
      <c r="Q2" s="522"/>
      <c r="R2" s="522"/>
      <c r="S2" s="522"/>
      <c r="T2" s="522"/>
      <c r="U2" s="522"/>
      <c r="V2" s="522"/>
      <c r="W2" s="522"/>
      <c r="X2" s="522"/>
    </row>
    <row r="3" spans="1:30" ht="9.75" customHeight="1" x14ac:dyDescent="0.3">
      <c r="A3" s="442" t="s">
        <v>84</v>
      </c>
      <c r="B3" s="442"/>
      <c r="C3" s="442"/>
      <c r="D3" s="442"/>
    </row>
    <row r="4" spans="1:30" ht="19.95" customHeight="1" x14ac:dyDescent="0.3">
      <c r="A4" s="442"/>
      <c r="B4" s="524" t="s">
        <v>279</v>
      </c>
      <c r="C4" s="525"/>
      <c r="D4" s="525"/>
      <c r="E4" s="525"/>
      <c r="F4" s="525"/>
      <c r="G4" s="525"/>
      <c r="H4" s="525"/>
      <c r="I4" s="525"/>
      <c r="J4" s="525"/>
      <c r="K4" s="525"/>
      <c r="L4" s="525"/>
      <c r="M4" s="525"/>
      <c r="N4" s="525"/>
      <c r="O4" s="525"/>
      <c r="P4" s="525"/>
      <c r="Q4" s="525"/>
      <c r="R4" s="525"/>
      <c r="S4" s="525"/>
      <c r="T4" s="525"/>
      <c r="U4" s="525"/>
      <c r="V4" s="525"/>
      <c r="X4" s="140"/>
      <c r="Y4" s="524" t="s">
        <v>330</v>
      </c>
      <c r="Z4" s="525"/>
      <c r="AA4" s="525"/>
      <c r="AB4" s="525"/>
      <c r="AC4" s="525"/>
      <c r="AD4" s="525"/>
    </row>
    <row r="5" spans="1:30" ht="5.4" customHeight="1" x14ac:dyDescent="0.3">
      <c r="A5" s="1"/>
      <c r="B5" s="1"/>
      <c r="C5" s="39"/>
      <c r="D5" s="39"/>
      <c r="E5" s="40"/>
      <c r="F5" s="413"/>
      <c r="G5" s="413"/>
      <c r="H5" s="413"/>
      <c r="I5" s="413"/>
      <c r="J5" s="413"/>
      <c r="K5" s="403"/>
      <c r="L5" s="403"/>
      <c r="M5" s="1"/>
      <c r="N5" s="1"/>
      <c r="O5" s="1"/>
      <c r="P5" s="1"/>
      <c r="Q5" s="1"/>
      <c r="R5" s="1"/>
      <c r="S5" s="1"/>
      <c r="T5" s="1"/>
      <c r="U5" s="1"/>
      <c r="V5" s="1"/>
      <c r="W5" s="456"/>
      <c r="X5" s="1"/>
    </row>
    <row r="6" spans="1:30" ht="15" customHeight="1" x14ac:dyDescent="0.3">
      <c r="A6" s="442"/>
      <c r="B6" s="442"/>
      <c r="D6" s="526" t="s">
        <v>331</v>
      </c>
      <c r="E6" s="526"/>
      <c r="F6" s="526"/>
      <c r="G6" s="526"/>
      <c r="H6" s="526"/>
      <c r="I6" s="526"/>
      <c r="J6" s="526"/>
      <c r="K6" s="526"/>
      <c r="L6" s="526"/>
      <c r="M6" s="526"/>
      <c r="N6" s="526"/>
      <c r="O6" s="526"/>
      <c r="P6" s="526"/>
      <c r="Q6" s="526"/>
      <c r="R6" s="526"/>
      <c r="S6" s="526"/>
      <c r="T6" s="456"/>
      <c r="U6" s="456"/>
      <c r="V6" s="456"/>
      <c r="W6" s="456"/>
      <c r="Y6" s="444"/>
      <c r="Z6" s="99" t="s">
        <v>280</v>
      </c>
      <c r="AA6" s="99" t="s">
        <v>281</v>
      </c>
      <c r="AB6" s="99" t="s">
        <v>282</v>
      </c>
      <c r="AC6" s="83" t="s">
        <v>328</v>
      </c>
      <c r="AD6" s="83" t="s">
        <v>329</v>
      </c>
    </row>
    <row r="7" spans="1:30" ht="15" customHeight="1" x14ac:dyDescent="0.3">
      <c r="A7" s="442"/>
      <c r="B7" s="442"/>
      <c r="D7" s="526"/>
      <c r="E7" s="526"/>
      <c r="F7" s="526"/>
      <c r="G7" s="526"/>
      <c r="H7" s="526"/>
      <c r="I7" s="526"/>
      <c r="J7" s="526"/>
      <c r="K7" s="526"/>
      <c r="L7" s="526"/>
      <c r="M7" s="526"/>
      <c r="N7" s="526"/>
      <c r="O7" s="526"/>
      <c r="P7" s="526"/>
      <c r="Q7" s="526"/>
      <c r="R7" s="526"/>
      <c r="S7" s="526"/>
      <c r="T7" s="456"/>
      <c r="U7" s="456"/>
      <c r="V7" s="456"/>
      <c r="W7" s="456"/>
      <c r="Y7" s="444"/>
      <c r="Z7" s="99"/>
      <c r="AA7" s="99"/>
      <c r="AB7" s="99"/>
      <c r="AC7" s="83"/>
      <c r="AD7" s="83"/>
    </row>
    <row r="8" spans="1:30" ht="15" customHeight="1" x14ac:dyDescent="0.3">
      <c r="A8" s="442"/>
      <c r="B8" s="442"/>
      <c r="D8" s="526"/>
      <c r="E8" s="526"/>
      <c r="F8" s="526"/>
      <c r="G8" s="526"/>
      <c r="H8" s="526"/>
      <c r="I8" s="526"/>
      <c r="J8" s="526"/>
      <c r="K8" s="526"/>
      <c r="L8" s="526"/>
      <c r="M8" s="526"/>
      <c r="N8" s="526"/>
      <c r="O8" s="526"/>
      <c r="P8" s="526"/>
      <c r="Q8" s="526"/>
      <c r="R8" s="526"/>
      <c r="S8" s="526"/>
      <c r="T8" s="456"/>
      <c r="U8" s="456"/>
      <c r="V8" s="456"/>
      <c r="W8" s="456"/>
      <c r="Y8" s="444"/>
      <c r="Z8" s="99"/>
      <c r="AA8" s="99"/>
      <c r="AB8" s="99"/>
      <c r="AC8" s="83"/>
      <c r="AD8" s="83"/>
    </row>
    <row r="9" spans="1:30" ht="14.4" x14ac:dyDescent="0.3">
      <c r="A9" s="442"/>
      <c r="B9" s="442"/>
      <c r="C9" s="366"/>
      <c r="D9" s="526"/>
      <c r="E9" s="526"/>
      <c r="F9" s="526"/>
      <c r="G9" s="526"/>
      <c r="H9" s="526"/>
      <c r="I9" s="526"/>
      <c r="J9" s="526"/>
      <c r="K9" s="526"/>
      <c r="L9" s="526"/>
      <c r="M9" s="526"/>
      <c r="N9" s="526"/>
      <c r="O9" s="526"/>
      <c r="P9" s="526"/>
      <c r="Q9" s="526"/>
      <c r="R9" s="526"/>
      <c r="S9" s="526"/>
      <c r="T9" s="456"/>
      <c r="U9" s="456"/>
      <c r="V9" s="456"/>
      <c r="W9" s="456"/>
      <c r="Y9" s="444">
        <v>43831</v>
      </c>
      <c r="Z9" s="443">
        <v>1.7240875712785451</v>
      </c>
      <c r="AA9" s="443">
        <v>-0.12691633336649555</v>
      </c>
      <c r="AB9" s="443">
        <v>-2.1963991935406995</v>
      </c>
      <c r="AC9" s="443">
        <v>5.5270998056968494</v>
      </c>
      <c r="AD9" s="443">
        <v>2.4684943492264648</v>
      </c>
    </row>
    <row r="10" spans="1:30" ht="14.4" x14ac:dyDescent="0.3">
      <c r="A10" s="442"/>
      <c r="B10" s="442"/>
      <c r="C10" s="366"/>
      <c r="D10" s="366"/>
      <c r="E10" s="366"/>
      <c r="F10" s="366"/>
      <c r="G10" s="366"/>
      <c r="H10" s="366"/>
      <c r="I10" s="366"/>
      <c r="J10" s="366"/>
      <c r="K10" s="366"/>
      <c r="L10" s="366"/>
      <c r="M10" s="366"/>
      <c r="N10" s="366"/>
      <c r="O10" s="366"/>
      <c r="P10" s="366"/>
      <c r="Q10" s="366"/>
      <c r="R10" s="366"/>
      <c r="S10" s="366"/>
      <c r="T10" s="456"/>
      <c r="U10" s="456"/>
      <c r="V10" s="456"/>
      <c r="W10" s="456"/>
      <c r="Y10" s="444" t="s">
        <v>174</v>
      </c>
      <c r="Z10" s="443">
        <v>0.29163270341355685</v>
      </c>
      <c r="AA10" s="443">
        <v>0.3354875970844704</v>
      </c>
      <c r="AB10" s="443">
        <v>-2.1963991935406995</v>
      </c>
      <c r="AC10" s="443">
        <v>4.4077323296791917</v>
      </c>
      <c r="AD10" s="443">
        <v>2.5501212110907971</v>
      </c>
    </row>
    <row r="11" spans="1:30" x14ac:dyDescent="0.3">
      <c r="A11" s="442"/>
      <c r="B11" s="442"/>
      <c r="C11" s="366"/>
      <c r="D11" s="366"/>
      <c r="E11" s="366"/>
      <c r="F11" s="366"/>
      <c r="G11" s="366"/>
      <c r="H11" s="366"/>
      <c r="I11" s="366"/>
      <c r="J11" s="366"/>
      <c r="K11" s="404"/>
      <c r="L11" s="404"/>
      <c r="M11" s="366"/>
      <c r="N11" s="366"/>
      <c r="O11" s="366"/>
      <c r="P11" s="366"/>
      <c r="Q11" s="366"/>
      <c r="R11" s="366"/>
      <c r="S11" s="366"/>
      <c r="T11" s="366"/>
      <c r="U11" s="366"/>
      <c r="V11" s="366"/>
      <c r="W11" s="366"/>
      <c r="Y11" s="444" t="s">
        <v>174</v>
      </c>
      <c r="Z11" s="443">
        <v>-2.2613636244801274</v>
      </c>
      <c r="AA11" s="443">
        <v>0.23652724438537751</v>
      </c>
      <c r="AB11" s="443">
        <v>-2.1963991935406995</v>
      </c>
      <c r="AC11" s="443">
        <v>1.7920157088080231</v>
      </c>
      <c r="AD11" s="443">
        <v>2.95718744355865</v>
      </c>
    </row>
    <row r="12" spans="1:30" x14ac:dyDescent="0.3">
      <c r="A12" s="442"/>
      <c r="B12" s="442"/>
      <c r="C12" s="442"/>
      <c r="D12" s="442"/>
      <c r="Y12" s="444" t="s">
        <v>174</v>
      </c>
      <c r="Z12" s="443">
        <v>-1.9433021752561361</v>
      </c>
      <c r="AA12" s="443">
        <v>-0.29458071046355322</v>
      </c>
      <c r="AB12" s="443">
        <v>-2.1963991935406995</v>
      </c>
      <c r="AC12" s="443">
        <v>3.1553421732653248</v>
      </c>
      <c r="AD12" s="443">
        <v>3.8743769038984124</v>
      </c>
    </row>
    <row r="13" spans="1:30" x14ac:dyDescent="0.3">
      <c r="A13" s="442"/>
      <c r="B13" s="442"/>
      <c r="C13" s="442"/>
      <c r="D13" s="442"/>
      <c r="Y13" s="444" t="s">
        <v>174</v>
      </c>
      <c r="Z13" s="443">
        <v>0.7375186408454113</v>
      </c>
      <c r="AA13" s="443">
        <v>-0.53869345817890713</v>
      </c>
      <c r="AB13" s="443">
        <v>-2.1963991935406995</v>
      </c>
      <c r="AC13" s="443">
        <v>5.1784067626411172</v>
      </c>
      <c r="AD13" s="443">
        <v>3.5650163322116413</v>
      </c>
    </row>
    <row r="14" spans="1:30" x14ac:dyDescent="0.3">
      <c r="Y14" s="444" t="s">
        <v>174</v>
      </c>
      <c r="Z14" s="443">
        <v>7.5525814109642431E-2</v>
      </c>
      <c r="AA14" s="443">
        <v>-0.29182130038099913</v>
      </c>
      <c r="AB14" s="443">
        <v>-2.1963991935406995</v>
      </c>
      <c r="AC14" s="443">
        <v>3.3013996608143685</v>
      </c>
      <c r="AD14" s="443">
        <v>3.7272670728725479</v>
      </c>
    </row>
    <row r="15" spans="1:30" x14ac:dyDescent="0.3">
      <c r="Y15" s="444" t="s">
        <v>174</v>
      </c>
      <c r="Z15" s="443">
        <v>-0.68616390315576492</v>
      </c>
      <c r="AA15" s="443">
        <v>8.9194888144655662E-2</v>
      </c>
      <c r="AB15" s="443">
        <v>-2.1963991935406995</v>
      </c>
      <c r="AC15" s="443">
        <v>3.7586418863840123</v>
      </c>
      <c r="AD15" s="443">
        <v>4.004310368414969</v>
      </c>
    </row>
    <row r="16" spans="1:30" x14ac:dyDescent="0.3">
      <c r="Y16" s="444" t="s">
        <v>174</v>
      </c>
      <c r="Z16" s="443">
        <v>1.5298337271067997E-2</v>
      </c>
      <c r="AA16" s="443">
        <v>0.50454199574232328</v>
      </c>
      <c r="AB16" s="443">
        <v>-2.1963991935406995</v>
      </c>
      <c r="AC16" s="443">
        <v>3.3615758038894512</v>
      </c>
      <c r="AD16" s="443">
        <v>4.3231195159076448</v>
      </c>
    </row>
    <row r="17" spans="25:30" x14ac:dyDescent="0.3">
      <c r="Y17" s="444" t="s">
        <v>174</v>
      </c>
      <c r="Z17" s="443">
        <v>2.0197378079989132</v>
      </c>
      <c r="AA17" s="443">
        <v>0.64359750725163523</v>
      </c>
      <c r="AB17" s="443">
        <v>-2.1963991935406995</v>
      </c>
      <c r="AC17" s="443">
        <v>5.5434875143055393</v>
      </c>
      <c r="AD17" s="443">
        <v>4.5312738251916942</v>
      </c>
    </row>
    <row r="18" spans="25:30" x14ac:dyDescent="0.3">
      <c r="Y18" s="444" t="s">
        <v>174</v>
      </c>
      <c r="Z18" s="443">
        <v>0.4057496951994557</v>
      </c>
      <c r="AA18" s="443">
        <v>0.79533679043359662</v>
      </c>
      <c r="AB18" s="443">
        <v>-2.1963991935406995</v>
      </c>
      <c r="AC18" s="443">
        <v>3.7313187776049688</v>
      </c>
      <c r="AD18" s="443">
        <v>4.9086506307044653</v>
      </c>
    </row>
    <row r="19" spans="25:30" x14ac:dyDescent="0.3">
      <c r="Y19" s="444" t="s">
        <v>174</v>
      </c>
      <c r="Z19" s="443">
        <v>0.96412757792753712</v>
      </c>
      <c r="AA19" s="443">
        <v>0.91979480973038663</v>
      </c>
      <c r="AB19" s="443">
        <v>-2.1963991935406995</v>
      </c>
      <c r="AC19" s="443">
        <v>5.3870062057140586</v>
      </c>
      <c r="AD19" s="443">
        <v>5.0456374360512557</v>
      </c>
    </row>
    <row r="20" spans="25:30" x14ac:dyDescent="0.3">
      <c r="Y20" s="444" t="s">
        <v>174</v>
      </c>
      <c r="Z20" s="443">
        <v>1.7109072214105956</v>
      </c>
      <c r="AA20" s="443">
        <v>0.98762477643579949</v>
      </c>
      <c r="AB20" s="443">
        <v>-2.1963991935406995</v>
      </c>
      <c r="AC20" s="443">
        <v>6.6354869276294579</v>
      </c>
      <c r="AD20" s="443">
        <v>4.8754782542324113</v>
      </c>
    </row>
    <row r="21" spans="25:30" x14ac:dyDescent="0.3">
      <c r="Y21" s="444" t="s">
        <v>174</v>
      </c>
      <c r="Z21" s="443">
        <v>1.1377007963833716</v>
      </c>
      <c r="AA21" s="443">
        <v>0.79677677536979841</v>
      </c>
      <c r="AB21" s="443">
        <v>-2.1963991935406995</v>
      </c>
      <c r="AC21" s="443">
        <v>5.9430372994037697</v>
      </c>
      <c r="AD21" s="443">
        <v>4.8076509306943791</v>
      </c>
    </row>
    <row r="22" spans="25:30" x14ac:dyDescent="0.3">
      <c r="Y22" s="444" t="s">
        <v>174</v>
      </c>
      <c r="Z22" s="443">
        <v>0.18504223192176528</v>
      </c>
      <c r="AA22" s="443">
        <v>0.66303051258165335</v>
      </c>
      <c r="AB22" s="443">
        <v>-2.1963991935406995</v>
      </c>
      <c r="AC22" s="443">
        <v>4.7175495238115417</v>
      </c>
      <c r="AD22" s="443">
        <v>4.8375620953632374</v>
      </c>
    </row>
    <row r="23" spans="25:30" x14ac:dyDescent="0.3">
      <c r="Y23" s="444" t="s">
        <v>174</v>
      </c>
      <c r="Z23" s="443">
        <v>0.4901081042089579</v>
      </c>
      <c r="AA23" s="443">
        <v>0.37594379234639497</v>
      </c>
      <c r="AB23" s="443">
        <v>-2.1963991935406995</v>
      </c>
      <c r="AC23" s="443">
        <v>2.1704615311575424</v>
      </c>
      <c r="AD23" s="443">
        <v>4.7217425218892846</v>
      </c>
    </row>
    <row r="24" spans="25:30" x14ac:dyDescent="0.3">
      <c r="Y24" s="444" t="s">
        <v>174</v>
      </c>
      <c r="Z24" s="443">
        <v>0.6838018005369062</v>
      </c>
      <c r="AA24" s="443">
        <v>0.23828538835625995</v>
      </c>
      <c r="AB24" s="443">
        <v>-2.1963991935406995</v>
      </c>
      <c r="AC24" s="443">
        <v>5.0686962495393146</v>
      </c>
      <c r="AD24" s="443">
        <v>4.6781118043025582</v>
      </c>
    </row>
    <row r="25" spans="25:30" x14ac:dyDescent="0.3">
      <c r="Y25" s="444" t="s">
        <v>174</v>
      </c>
      <c r="Z25" s="443">
        <v>-0.53047414431756046</v>
      </c>
      <c r="AA25" s="443">
        <v>0.54544257190642753</v>
      </c>
      <c r="AB25" s="443">
        <v>-2.1963991935406995</v>
      </c>
      <c r="AC25" s="443">
        <v>3.9406969302869754</v>
      </c>
      <c r="AD25" s="443">
        <v>4.6827758168275517</v>
      </c>
    </row>
    <row r="26" spans="25:30" x14ac:dyDescent="0.3">
      <c r="Y26" s="444" t="s">
        <v>174</v>
      </c>
      <c r="Z26" s="443">
        <v>-1.045479463719271</v>
      </c>
      <c r="AA26" s="443">
        <v>0.63574826539652829</v>
      </c>
      <c r="AB26" s="443">
        <v>-2.1963991935406995</v>
      </c>
      <c r="AC26" s="443">
        <v>4.576269191396392</v>
      </c>
      <c r="AD26" s="443">
        <v>4.9064803914867365</v>
      </c>
    </row>
    <row r="27" spans="25:30" x14ac:dyDescent="0.3">
      <c r="Y27" s="444" t="s">
        <v>174</v>
      </c>
      <c r="Z27" s="443">
        <v>0.74729839347965021</v>
      </c>
      <c r="AA27" s="443">
        <v>0.61912874221517122</v>
      </c>
      <c r="AB27" s="443">
        <v>-2.1963991935406995</v>
      </c>
      <c r="AC27" s="443">
        <v>6.3300719045223701</v>
      </c>
      <c r="AD27" s="443">
        <v>5.46319107576078</v>
      </c>
    </row>
    <row r="28" spans="25:30" x14ac:dyDescent="0.3">
      <c r="Y28" s="444" t="s">
        <v>174</v>
      </c>
      <c r="Z28" s="443">
        <v>3.2878010812345444</v>
      </c>
      <c r="AA28" s="443">
        <v>0.85305961776619499</v>
      </c>
      <c r="AB28" s="443">
        <v>-2.1963991935406995</v>
      </c>
      <c r="AC28" s="443">
        <v>5.9756853870787268</v>
      </c>
      <c r="AD28" s="443">
        <v>5.7499246011043885</v>
      </c>
    </row>
    <row r="29" spans="25:30" x14ac:dyDescent="0.3">
      <c r="Y29" s="444" t="s">
        <v>174</v>
      </c>
      <c r="Z29" s="443">
        <v>0.81718208635247058</v>
      </c>
      <c r="AA29" s="443">
        <v>1.3223154807589741</v>
      </c>
      <c r="AB29" s="443">
        <v>-2.1963991935406995</v>
      </c>
      <c r="AC29" s="443">
        <v>6.2834815464258327</v>
      </c>
      <c r="AD29" s="443">
        <v>5.9313166933811203</v>
      </c>
    </row>
    <row r="30" spans="25:30" x14ac:dyDescent="0.3">
      <c r="Y30" s="444" t="s">
        <v>174</v>
      </c>
      <c r="Z30" s="443">
        <v>0.3737714419394591</v>
      </c>
      <c r="AA30" s="443">
        <v>1.9045748696359779</v>
      </c>
      <c r="AB30" s="443">
        <v>-2.1963991935406995</v>
      </c>
      <c r="AC30" s="443">
        <v>6.0674363210758457</v>
      </c>
      <c r="AD30" s="443">
        <v>5.9554164215128411</v>
      </c>
    </row>
    <row r="31" spans="25:30" x14ac:dyDescent="0.3">
      <c r="Y31" s="444" t="s">
        <v>174</v>
      </c>
      <c r="Z31" s="443">
        <v>2.3213179293940724</v>
      </c>
      <c r="AA31" s="443">
        <v>2.3104491715005362</v>
      </c>
      <c r="AB31" s="443">
        <v>-2.1963991935406995</v>
      </c>
      <c r="AC31" s="443">
        <v>7.075830926944576</v>
      </c>
      <c r="AD31" s="443">
        <v>5.686671727069462</v>
      </c>
    </row>
    <row r="32" spans="25:30" x14ac:dyDescent="0.3">
      <c r="Y32" s="444" t="s">
        <v>174</v>
      </c>
      <c r="Z32" s="443">
        <v>2.7543168966318943</v>
      </c>
      <c r="AA32" s="443">
        <v>2.0919452901846616</v>
      </c>
      <c r="AB32" s="443">
        <v>-2.1963991935406995</v>
      </c>
      <c r="AC32" s="443">
        <v>5.210441576224099</v>
      </c>
      <c r="AD32" s="443">
        <v>5.1504611331518095</v>
      </c>
    </row>
    <row r="33" spans="1:30" x14ac:dyDescent="0.3">
      <c r="Y33" s="444" t="s">
        <v>174</v>
      </c>
      <c r="Z33" s="443">
        <v>3.0303362584197542</v>
      </c>
      <c r="AA33" s="443">
        <v>1.9743079832047352</v>
      </c>
      <c r="AB33" s="443">
        <v>-2.1963991935406995</v>
      </c>
      <c r="AC33" s="443">
        <v>4.7449672883184348</v>
      </c>
      <c r="AD33" s="443">
        <v>4.8341551964058613</v>
      </c>
    </row>
    <row r="34" spans="1:30" x14ac:dyDescent="0.3">
      <c r="Y34" s="444" t="s">
        <v>174</v>
      </c>
      <c r="Z34" s="443">
        <v>3.5884185065315579</v>
      </c>
      <c r="AA34" s="443">
        <v>2.0491486576974021</v>
      </c>
      <c r="AB34" s="443">
        <v>-2.1963991935406995</v>
      </c>
      <c r="AC34" s="443">
        <v>4.4488590434187216</v>
      </c>
      <c r="AD34" s="443">
        <v>4.6138470933865694</v>
      </c>
    </row>
    <row r="35" spans="1:30" x14ac:dyDescent="0.3">
      <c r="D35" s="99" t="s">
        <v>283</v>
      </c>
      <c r="Y35" s="444" t="s">
        <v>174</v>
      </c>
      <c r="Z35" s="443">
        <v>1.7582739120234219</v>
      </c>
      <c r="AA35" s="443">
        <v>1.9896079052443483</v>
      </c>
      <c r="AB35" s="443">
        <v>-2.1963991935406995</v>
      </c>
      <c r="AC35" s="443">
        <v>2.2222112296551586</v>
      </c>
      <c r="AD35" s="443">
        <v>4.3950400500078359</v>
      </c>
    </row>
    <row r="36" spans="1:30" x14ac:dyDescent="0.3">
      <c r="Y36" s="444" t="s">
        <v>174</v>
      </c>
      <c r="Z36" s="443">
        <v>-6.2790625070117123E-3</v>
      </c>
      <c r="AA36" s="443">
        <v>1.6902525804596806</v>
      </c>
      <c r="AB36" s="443">
        <v>-2.1963991935406995</v>
      </c>
      <c r="AC36" s="443">
        <v>4.0693399892041953</v>
      </c>
      <c r="AD36" s="443">
        <v>4.0329475636122254</v>
      </c>
    </row>
    <row r="37" spans="1:30" ht="18" x14ac:dyDescent="0.3">
      <c r="C37" s="523" t="s">
        <v>247</v>
      </c>
      <c r="D37" s="523"/>
      <c r="E37" s="523"/>
      <c r="F37" s="523"/>
      <c r="G37" s="523"/>
      <c r="H37" s="523"/>
      <c r="I37" s="523"/>
      <c r="J37" s="523"/>
      <c r="K37" s="523"/>
      <c r="L37" s="523"/>
      <c r="M37" s="523"/>
      <c r="N37" s="523"/>
      <c r="O37" s="523"/>
      <c r="P37" s="523"/>
      <c r="Q37" s="523"/>
      <c r="Y37" s="444" t="s">
        <v>174</v>
      </c>
      <c r="Z37" s="443">
        <v>0.8976561633881277</v>
      </c>
      <c r="AA37" s="443">
        <v>1.386989137528037</v>
      </c>
      <c r="AB37" s="443">
        <v>-2.1963991935406995</v>
      </c>
      <c r="AC37" s="443">
        <v>4.5252795999408022</v>
      </c>
      <c r="AD37" s="443">
        <v>3.7212722880465798</v>
      </c>
    </row>
    <row r="38" spans="1:30" x14ac:dyDescent="0.3">
      <c r="C38" s="442"/>
      <c r="D38" s="442"/>
      <c r="Y38" s="444" t="s">
        <v>174</v>
      </c>
      <c r="Z38" s="443">
        <v>1.9045326622226948</v>
      </c>
      <c r="AA38" s="443">
        <v>0.57869311381946031</v>
      </c>
      <c r="AB38" s="443">
        <v>-2.1963991935406995</v>
      </c>
      <c r="AC38" s="443">
        <v>5.54418162329344</v>
      </c>
      <c r="AD38" s="443">
        <v>3.1278849889074292</v>
      </c>
    </row>
    <row r="39" spans="1:30" ht="15.75" customHeight="1" thickBot="1" x14ac:dyDescent="0.35">
      <c r="A39" s="442"/>
      <c r="C39" s="546" t="s">
        <v>99</v>
      </c>
      <c r="D39" s="549" t="s">
        <v>274</v>
      </c>
      <c r="E39" s="550"/>
      <c r="F39" s="550"/>
      <c r="G39" s="551"/>
      <c r="H39" s="552" t="s">
        <v>4</v>
      </c>
      <c r="I39" s="519"/>
      <c r="J39" s="519"/>
      <c r="K39" s="519"/>
      <c r="L39" s="519"/>
      <c r="M39" s="553"/>
      <c r="N39" s="552" t="s">
        <v>17</v>
      </c>
      <c r="O39" s="519"/>
      <c r="P39" s="519"/>
      <c r="Q39" s="520"/>
      <c r="Y39" s="444" t="s">
        <v>174</v>
      </c>
      <c r="Z39" s="443">
        <v>0.65882962313922033</v>
      </c>
      <c r="AA39" s="443">
        <v>0.11653671873080897</v>
      </c>
      <c r="AB39" s="443">
        <v>-2.1963991935406995</v>
      </c>
      <c r="AC39" s="443">
        <v>2.6757941714548252</v>
      </c>
      <c r="AD39" s="443">
        <v>2.7919045278551216</v>
      </c>
    </row>
    <row r="40" spans="1:30" ht="15" thickBot="1" x14ac:dyDescent="0.35">
      <c r="A40" s="442"/>
      <c r="C40" s="547"/>
      <c r="D40" s="554" t="s">
        <v>6</v>
      </c>
      <c r="E40" s="555"/>
      <c r="F40" s="76" t="s">
        <v>14</v>
      </c>
      <c r="G40" s="528" t="s">
        <v>29</v>
      </c>
      <c r="H40" s="530" t="s">
        <v>199</v>
      </c>
      <c r="I40" s="531"/>
      <c r="J40" s="532"/>
      <c r="K40" s="533" t="s">
        <v>200</v>
      </c>
      <c r="L40" s="531"/>
      <c r="M40" s="534"/>
      <c r="N40" s="530" t="s">
        <v>18</v>
      </c>
      <c r="O40" s="531"/>
      <c r="P40" s="531"/>
      <c r="Q40" s="532"/>
      <c r="Y40" s="444">
        <v>43862</v>
      </c>
      <c r="Z40" s="443">
        <v>0.90749215789824889</v>
      </c>
      <c r="AA40" s="443">
        <v>-0.37042938940190379</v>
      </c>
      <c r="AB40" s="443">
        <v>-2.1963991935406995</v>
      </c>
      <c r="AC40" s="443">
        <v>2.5632403593589146</v>
      </c>
      <c r="AD40" s="443">
        <v>1.9492120681122336</v>
      </c>
    </row>
    <row r="41" spans="1:30" ht="16.2" thickBot="1" x14ac:dyDescent="0.35">
      <c r="A41" s="442"/>
      <c r="C41" s="548"/>
      <c r="D41" s="494" t="s">
        <v>6</v>
      </c>
      <c r="E41" s="494" t="s">
        <v>12</v>
      </c>
      <c r="F41" s="494" t="s">
        <v>13</v>
      </c>
      <c r="G41" s="529"/>
      <c r="H41" s="492" t="s">
        <v>15</v>
      </c>
      <c r="I41" s="493" t="s">
        <v>16</v>
      </c>
      <c r="J41" s="58" t="s">
        <v>29</v>
      </c>
      <c r="K41" s="405" t="s">
        <v>15</v>
      </c>
      <c r="L41" s="405" t="s">
        <v>16</v>
      </c>
      <c r="M41" s="103" t="s">
        <v>29</v>
      </c>
      <c r="N41" s="104" t="s">
        <v>100</v>
      </c>
      <c r="O41" s="493" t="s">
        <v>134</v>
      </c>
      <c r="P41" s="58" t="s">
        <v>16</v>
      </c>
      <c r="Q41" s="493" t="s">
        <v>134</v>
      </c>
      <c r="Y41" s="444" t="s">
        <v>174</v>
      </c>
      <c r="Z41" s="443">
        <v>-2.0696536594284787</v>
      </c>
      <c r="AA41" s="443">
        <v>-1.0804824976067582</v>
      </c>
      <c r="AB41" s="443">
        <v>-2.1963991935406995</v>
      </c>
      <c r="AC41" s="443">
        <v>0.29514794944466871</v>
      </c>
      <c r="AD41" s="443">
        <v>0.89266265550265145</v>
      </c>
    </row>
    <row r="42" spans="1:30" x14ac:dyDescent="0.3">
      <c r="A42" s="442"/>
      <c r="C42" s="414"/>
      <c r="D42" s="442"/>
      <c r="J42" s="29"/>
      <c r="M42" s="29"/>
      <c r="N42" s="29"/>
      <c r="O42" s="29"/>
      <c r="P42" s="29"/>
      <c r="Y42" s="444" t="s">
        <v>174</v>
      </c>
      <c r="Z42" s="443">
        <v>-1.4768208535971385</v>
      </c>
      <c r="AA42" s="443">
        <v>-1.6598821530980596</v>
      </c>
      <c r="AB42" s="443">
        <v>-2.1963991935406995</v>
      </c>
      <c r="AC42" s="443">
        <v>-0.12965199771099378</v>
      </c>
      <c r="AD42" s="443">
        <v>-0.27638359273332469</v>
      </c>
    </row>
    <row r="43" spans="1:30" ht="14.4" x14ac:dyDescent="0.3">
      <c r="A43" s="442"/>
      <c r="C43" s="448">
        <v>43933</v>
      </c>
      <c r="D43" s="415">
        <v>-0.13</v>
      </c>
      <c r="E43" s="415">
        <v>-0.61</v>
      </c>
      <c r="F43" s="415">
        <v>-0.34</v>
      </c>
      <c r="G43" s="416">
        <v>-0.18</v>
      </c>
      <c r="H43" s="415">
        <v>0.39</v>
      </c>
      <c r="I43" s="415">
        <v>0.2</v>
      </c>
      <c r="J43" s="416">
        <v>0.22</v>
      </c>
      <c r="K43" s="415">
        <v>0.67</v>
      </c>
      <c r="L43" s="415">
        <v>0.05</v>
      </c>
      <c r="M43" s="416">
        <v>0.63</v>
      </c>
      <c r="N43" s="417">
        <v>2E-3</v>
      </c>
      <c r="O43" s="408">
        <v>3.0000000000000001E-3</v>
      </c>
      <c r="P43" s="417">
        <v>-1.2E-2</v>
      </c>
      <c r="Q43" s="408">
        <v>-5.0000000000000001E-3</v>
      </c>
      <c r="Y43" s="444" t="s">
        <v>174</v>
      </c>
      <c r="Z43" s="443">
        <v>-3.4150418194360004</v>
      </c>
      <c r="AA43" s="443">
        <v>-2.0203072919666729</v>
      </c>
      <c r="AB43" s="443">
        <v>-2.1963991935406995</v>
      </c>
      <c r="AC43" s="443">
        <v>-1.8295072289960217</v>
      </c>
      <c r="AD43" s="443">
        <v>-1.1177928309814942</v>
      </c>
    </row>
    <row r="44" spans="1:30" ht="14.4" x14ac:dyDescent="0.3">
      <c r="A44" s="442"/>
      <c r="C44" s="448">
        <v>43940</v>
      </c>
      <c r="D44" s="415">
        <v>0.1</v>
      </c>
      <c r="E44" s="415">
        <v>-0.25</v>
      </c>
      <c r="F44" s="415">
        <v>-7.0000000000000007E-2</v>
      </c>
      <c r="G44" s="416">
        <v>7.0000000000000007E-2</v>
      </c>
      <c r="H44" s="415">
        <v>0.33</v>
      </c>
      <c r="I44" s="415">
        <v>0.16</v>
      </c>
      <c r="J44" s="416">
        <v>0.17</v>
      </c>
      <c r="K44" s="415">
        <v>0.68</v>
      </c>
      <c r="L44" s="415">
        <v>-0.02</v>
      </c>
      <c r="M44" s="416">
        <v>0.63</v>
      </c>
      <c r="N44" s="417">
        <v>4.0000000000000001E-3</v>
      </c>
      <c r="O44" s="408">
        <v>4.0000000000000001E-3</v>
      </c>
      <c r="P44" s="417">
        <v>-0.02</v>
      </c>
      <c r="Q44" s="408">
        <v>-6.0000000000000001E-3</v>
      </c>
      <c r="Y44" s="444" t="s">
        <v>174</v>
      </c>
      <c r="Z44" s="443">
        <v>-4.072715594045853</v>
      </c>
      <c r="AA44" s="443">
        <v>-2.5901613111288637</v>
      </c>
      <c r="AB44" s="443">
        <v>-2.1963991935406995</v>
      </c>
      <c r="AC44" s="443">
        <v>-2.8705662883262733</v>
      </c>
      <c r="AD44" s="443">
        <v>-2.1242911397610129</v>
      </c>
    </row>
    <row r="45" spans="1:30" ht="14.4" x14ac:dyDescent="0.3">
      <c r="A45" s="442"/>
      <c r="C45" s="448">
        <v>43947</v>
      </c>
      <c r="D45" s="415">
        <v>0.11</v>
      </c>
      <c r="E45" s="415">
        <v>-0.01</v>
      </c>
      <c r="F45" s="415">
        <v>0.16</v>
      </c>
      <c r="G45" s="416">
        <v>0.11</v>
      </c>
      <c r="H45" s="415">
        <v>0.3</v>
      </c>
      <c r="I45" s="415">
        <v>0.14000000000000001</v>
      </c>
      <c r="J45" s="416">
        <v>0.16</v>
      </c>
      <c r="K45" s="415">
        <v>0.61</v>
      </c>
      <c r="L45" s="415">
        <v>-0.04</v>
      </c>
      <c r="M45" s="416">
        <v>0.56999999999999995</v>
      </c>
      <c r="N45" s="417">
        <v>5.0000000000000001E-3</v>
      </c>
      <c r="O45" s="408">
        <v>5.0000000000000001E-3</v>
      </c>
      <c r="P45" s="417">
        <v>-2.3E-2</v>
      </c>
      <c r="Q45" s="408">
        <v>-7.0000000000000001E-3</v>
      </c>
      <c r="Y45" s="444" t="s">
        <v>174</v>
      </c>
      <c r="Z45" s="443">
        <v>-2.1512649262164159</v>
      </c>
      <c r="AA45" s="443">
        <v>-2.670886240772675</v>
      </c>
      <c r="AB45" s="443">
        <v>-2.1963991935406995</v>
      </c>
      <c r="AC45" s="443">
        <v>-2.6391421143583926</v>
      </c>
      <c r="AD45" s="443">
        <v>-2.6783618765361417</v>
      </c>
    </row>
    <row r="46" spans="1:30" ht="14.4" x14ac:dyDescent="0.3">
      <c r="A46" s="442"/>
      <c r="C46" s="448">
        <v>43954</v>
      </c>
      <c r="D46" s="415">
        <v>0.17</v>
      </c>
      <c r="E46" s="415">
        <v>0.02</v>
      </c>
      <c r="F46" s="415">
        <v>0.44</v>
      </c>
      <c r="G46" s="416">
        <v>0.18</v>
      </c>
      <c r="H46" s="415">
        <v>0.24</v>
      </c>
      <c r="I46" s="415">
        <v>0.15</v>
      </c>
      <c r="J46" s="416">
        <v>0.16</v>
      </c>
      <c r="K46" s="415">
        <v>0.59</v>
      </c>
      <c r="L46" s="415">
        <v>-0.03</v>
      </c>
      <c r="M46" s="416">
        <v>0.55000000000000004</v>
      </c>
      <c r="N46" s="417">
        <v>5.0000000000000001E-3</v>
      </c>
      <c r="O46" s="408">
        <v>5.0000000000000001E-3</v>
      </c>
      <c r="P46" s="417">
        <v>-3.6999999999999998E-2</v>
      </c>
      <c r="Q46" s="408">
        <v>-8.0000000000000002E-3</v>
      </c>
      <c r="Y46" s="444" t="s">
        <v>174</v>
      </c>
      <c r="Z46" s="443">
        <v>-1.8641463489410737</v>
      </c>
      <c r="AA46" s="443">
        <v>-2.4938118138494332</v>
      </c>
      <c r="AB46" s="443">
        <v>-2.1963991935406995</v>
      </c>
      <c r="AC46" s="443">
        <v>-3.2140704962823605</v>
      </c>
      <c r="AD46" s="443">
        <v>-2.8682447187485565</v>
      </c>
    </row>
    <row r="47" spans="1:30" ht="14.4" x14ac:dyDescent="0.3">
      <c r="A47" s="442"/>
      <c r="C47" s="448">
        <v>43961</v>
      </c>
      <c r="D47" s="415">
        <v>0.28000000000000003</v>
      </c>
      <c r="E47" s="415">
        <v>0.03</v>
      </c>
      <c r="F47" s="415">
        <v>0.39</v>
      </c>
      <c r="G47" s="416">
        <v>0.28000000000000003</v>
      </c>
      <c r="H47" s="415">
        <v>0.31</v>
      </c>
      <c r="I47" s="415">
        <v>0.22</v>
      </c>
      <c r="J47" s="416">
        <v>0.23</v>
      </c>
      <c r="K47" s="415">
        <v>0.51</v>
      </c>
      <c r="L47" s="415">
        <v>0</v>
      </c>
      <c r="M47" s="416">
        <v>0.47</v>
      </c>
      <c r="N47" s="417">
        <v>6.0000000000000001E-3</v>
      </c>
      <c r="O47" s="408">
        <v>6.0000000000000001E-3</v>
      </c>
      <c r="P47" s="417">
        <v>-2.8000000000000001E-2</v>
      </c>
      <c r="Q47" s="408">
        <v>-3.0000000000000001E-3</v>
      </c>
      <c r="Y47" s="444" t="s">
        <v>174</v>
      </c>
      <c r="Z47" s="443">
        <v>-3.0814859762370883</v>
      </c>
      <c r="AA47" s="443">
        <v>-2.3362165513213129</v>
      </c>
      <c r="AB47" s="443">
        <v>-2.1963991935406995</v>
      </c>
      <c r="AC47" s="443">
        <v>-4.4822478020977172</v>
      </c>
      <c r="AD47" s="443">
        <v>-2.9247434485015265</v>
      </c>
    </row>
    <row r="48" spans="1:30" ht="14.4" x14ac:dyDescent="0.3">
      <c r="A48" s="442"/>
      <c r="C48" s="448">
        <v>43968</v>
      </c>
      <c r="D48" s="415">
        <v>0.25</v>
      </c>
      <c r="E48" s="415">
        <v>0.1</v>
      </c>
      <c r="F48" s="415">
        <v>0.26</v>
      </c>
      <c r="G48" s="416">
        <v>0.24</v>
      </c>
      <c r="H48" s="415">
        <v>0.24</v>
      </c>
      <c r="I48" s="415">
        <v>0.17</v>
      </c>
      <c r="J48" s="416">
        <v>0.18</v>
      </c>
      <c r="K48" s="415">
        <v>0.54</v>
      </c>
      <c r="L48" s="415">
        <v>-0.04</v>
      </c>
      <c r="M48" s="416">
        <v>0.5</v>
      </c>
      <c r="N48" s="417" t="s">
        <v>201</v>
      </c>
      <c r="O48" s="418" t="s">
        <v>202</v>
      </c>
      <c r="P48" s="417">
        <v>-2.5000000000000001E-2</v>
      </c>
      <c r="Q48" s="408">
        <v>-1E-3</v>
      </c>
      <c r="Y48" s="444" t="s">
        <v>174</v>
      </c>
      <c r="Z48" s="443">
        <v>-2.6347281669351559</v>
      </c>
      <c r="AA48" s="443">
        <v>-1.3772524735244462</v>
      </c>
      <c r="AB48" s="443">
        <v>-2.1963991935406995</v>
      </c>
      <c r="AC48" s="443">
        <v>-3.5833472079812339</v>
      </c>
      <c r="AD48" s="443">
        <v>-2.9928511635969204</v>
      </c>
    </row>
    <row r="49" spans="1:30" ht="14.4" x14ac:dyDescent="0.3">
      <c r="A49" s="442"/>
      <c r="C49" s="448">
        <v>43975</v>
      </c>
      <c r="D49" s="415">
        <v>-0.06</v>
      </c>
      <c r="E49" s="415">
        <v>-0.04</v>
      </c>
      <c r="F49" s="415">
        <v>-0.01</v>
      </c>
      <c r="G49" s="416">
        <v>-0.05</v>
      </c>
      <c r="H49" s="415">
        <v>0.18</v>
      </c>
      <c r="I49" s="415">
        <v>0.15</v>
      </c>
      <c r="J49" s="416">
        <v>0.15</v>
      </c>
      <c r="K49" s="415">
        <v>0.43</v>
      </c>
      <c r="L49" s="415">
        <v>-0.05</v>
      </c>
      <c r="M49" s="416">
        <v>0.4</v>
      </c>
      <c r="N49" s="417">
        <v>8.0000000000000002E-3</v>
      </c>
      <c r="O49" s="418">
        <v>8.0000000000000002E-3</v>
      </c>
      <c r="P49" s="417">
        <v>-2.3E-2</v>
      </c>
      <c r="Q49" s="408">
        <v>0</v>
      </c>
      <c r="Y49" s="444" t="s">
        <v>174</v>
      </c>
      <c r="Z49" s="443">
        <v>-0.23729986513444623</v>
      </c>
      <c r="AA49" s="443">
        <v>-0.62528703351837289</v>
      </c>
      <c r="AB49" s="443">
        <v>-2.1963991935406995</v>
      </c>
      <c r="AC49" s="443">
        <v>-1.4588318931978961</v>
      </c>
      <c r="AD49" s="443">
        <v>-2.8633980779750976</v>
      </c>
    </row>
    <row r="50" spans="1:30" ht="14.4" x14ac:dyDescent="0.3">
      <c r="A50" s="442"/>
      <c r="C50" s="448">
        <v>43982</v>
      </c>
      <c r="D50" s="415">
        <v>0.15</v>
      </c>
      <c r="E50" s="415">
        <v>0.1</v>
      </c>
      <c r="F50" s="415">
        <v>0.53</v>
      </c>
      <c r="G50" s="416">
        <v>0.19</v>
      </c>
      <c r="H50" s="415">
        <v>0.17</v>
      </c>
      <c r="I50" s="415">
        <v>0.19</v>
      </c>
      <c r="J50" s="416">
        <v>0.18</v>
      </c>
      <c r="K50" s="415">
        <v>0.36</v>
      </c>
      <c r="L50" s="415">
        <v>-0.05</v>
      </c>
      <c r="M50" s="416">
        <v>0.33</v>
      </c>
      <c r="N50" s="417">
        <v>8.0000000000000002E-3</v>
      </c>
      <c r="O50" s="418" t="s">
        <v>234</v>
      </c>
      <c r="P50" s="417">
        <v>-2.5999999999999999E-2</v>
      </c>
      <c r="Q50" s="408">
        <v>1E-3</v>
      </c>
      <c r="Y50" s="444" t="s">
        <v>174</v>
      </c>
      <c r="Z50" s="443">
        <v>-2.3118749817391553</v>
      </c>
      <c r="AA50" s="443">
        <v>-0.50924327161461447</v>
      </c>
      <c r="AB50" s="443">
        <v>-2.1963991935406995</v>
      </c>
      <c r="AC50" s="443">
        <v>-2.2249983372668112</v>
      </c>
      <c r="AD50" s="443">
        <v>-3.2917067258939352</v>
      </c>
    </row>
    <row r="51" spans="1:30" ht="14.4" x14ac:dyDescent="0.3">
      <c r="A51" s="442"/>
      <c r="C51" s="448">
        <v>43989</v>
      </c>
      <c r="D51" s="415">
        <v>0.19</v>
      </c>
      <c r="E51" s="415">
        <v>0.1</v>
      </c>
      <c r="F51" s="415">
        <v>0.39</v>
      </c>
      <c r="G51" s="416">
        <v>0.21</v>
      </c>
      <c r="H51" s="415">
        <v>0.18</v>
      </c>
      <c r="I51" s="415">
        <v>0.16</v>
      </c>
      <c r="J51" s="416">
        <v>0.16</v>
      </c>
      <c r="K51" s="415">
        <v>0.38</v>
      </c>
      <c r="L51" s="415">
        <v>0.02</v>
      </c>
      <c r="M51" s="416">
        <v>0.36</v>
      </c>
      <c r="N51" s="417">
        <v>8.0000000000000002E-3</v>
      </c>
      <c r="O51" s="418">
        <v>8.9999999999999993E-3</v>
      </c>
      <c r="P51" s="417">
        <v>-1.4E-2</v>
      </c>
      <c r="Q51" s="408">
        <v>5.0000000000000001E-3</v>
      </c>
      <c r="Y51" s="444" t="s">
        <v>174</v>
      </c>
      <c r="Z51" s="443">
        <v>2.6400329505322127</v>
      </c>
      <c r="AA51" s="443">
        <v>-0.15055855985836072</v>
      </c>
      <c r="AB51" s="443">
        <v>-2.1963991935406995</v>
      </c>
      <c r="AC51" s="443">
        <v>-3.3473202939940307</v>
      </c>
      <c r="AD51" s="443">
        <v>-3.3747935292627664</v>
      </c>
    </row>
    <row r="52" spans="1:30" ht="14.4" x14ac:dyDescent="0.3">
      <c r="A52" s="442"/>
      <c r="C52" s="448">
        <v>43996</v>
      </c>
      <c r="D52" s="415">
        <v>-0.23</v>
      </c>
      <c r="E52" s="415">
        <v>-0.15</v>
      </c>
      <c r="F52" s="415">
        <v>0.22</v>
      </c>
      <c r="G52" s="416">
        <v>-0.17</v>
      </c>
      <c r="H52" s="415">
        <v>-0.15</v>
      </c>
      <c r="I52" s="415">
        <v>-0.05</v>
      </c>
      <c r="J52" s="416">
        <v>-0.06</v>
      </c>
      <c r="K52" s="415">
        <v>0.42</v>
      </c>
      <c r="L52" s="415">
        <v>0.08</v>
      </c>
      <c r="M52" s="416">
        <v>0.4</v>
      </c>
      <c r="N52" s="417">
        <v>8.0000000000000002E-3</v>
      </c>
      <c r="O52" s="418">
        <v>8.9999999999999993E-3</v>
      </c>
      <c r="P52" s="417">
        <v>-2.4E-2</v>
      </c>
      <c r="Q52" s="408">
        <v>3.0000000000000001E-3</v>
      </c>
      <c r="Y52" s="444" t="s">
        <v>174</v>
      </c>
      <c r="Z52" s="443">
        <v>3.1124931538260965</v>
      </c>
      <c r="AA52" s="443">
        <v>0.40236442904489761</v>
      </c>
      <c r="AB52" s="443">
        <v>-2.1963991935406995</v>
      </c>
      <c r="AC52" s="443">
        <v>-1.7329705150056327</v>
      </c>
      <c r="AD52" s="443">
        <v>-3.1441615271316192</v>
      </c>
    </row>
    <row r="53" spans="1:30" ht="14.4" x14ac:dyDescent="0.3">
      <c r="A53" s="442"/>
      <c r="C53" s="448">
        <v>44003</v>
      </c>
      <c r="D53" s="415">
        <v>0.17</v>
      </c>
      <c r="E53" s="415">
        <v>0.28000000000000003</v>
      </c>
      <c r="F53" s="415">
        <v>0.56000000000000005</v>
      </c>
      <c r="G53" s="416">
        <v>0.23</v>
      </c>
      <c r="H53" s="415">
        <v>0.15</v>
      </c>
      <c r="I53" s="415">
        <v>0.12</v>
      </c>
      <c r="J53" s="416">
        <v>0.13</v>
      </c>
      <c r="K53" s="415">
        <v>0.46</v>
      </c>
      <c r="L53" s="415">
        <v>0.01</v>
      </c>
      <c r="M53" s="416">
        <v>0.43</v>
      </c>
      <c r="N53" s="417">
        <v>8.0000000000000002E-3</v>
      </c>
      <c r="O53" s="418">
        <v>8.9999999999999993E-3</v>
      </c>
      <c r="P53" s="417">
        <v>-1.7999999999999999E-2</v>
      </c>
      <c r="Q53" s="408">
        <v>6.0000000000000001E-3</v>
      </c>
      <c r="Y53" s="444" t="s">
        <v>174</v>
      </c>
      <c r="Z53" s="443">
        <v>-1.0518400156147645</v>
      </c>
      <c r="AA53" s="443">
        <v>1.1898239888433755</v>
      </c>
      <c r="AB53" s="443">
        <v>-2.1963991935406995</v>
      </c>
      <c r="AC53" s="443">
        <v>-6.2122310317142251</v>
      </c>
      <c r="AD53" s="443">
        <v>-2.4297305347498388</v>
      </c>
    </row>
    <row r="54" spans="1:30" ht="14.4" x14ac:dyDescent="0.3">
      <c r="A54" s="442"/>
      <c r="C54" s="448">
        <v>44010</v>
      </c>
      <c r="D54" s="419" t="s">
        <v>75</v>
      </c>
      <c r="E54" s="419" t="s">
        <v>75</v>
      </c>
      <c r="F54" s="419" t="s">
        <v>75</v>
      </c>
      <c r="G54" s="416">
        <v>0.16</v>
      </c>
      <c r="H54" s="415">
        <v>0.11</v>
      </c>
      <c r="I54" s="415">
        <v>0.12</v>
      </c>
      <c r="J54" s="416">
        <v>0.11</v>
      </c>
      <c r="K54" s="415">
        <v>0.39</v>
      </c>
      <c r="L54" s="415">
        <v>-0.01</v>
      </c>
      <c r="M54" s="416">
        <v>0.36</v>
      </c>
      <c r="N54" s="417">
        <v>8.0000000000000002E-3</v>
      </c>
      <c r="O54" s="418">
        <v>8.9999999999999993E-3</v>
      </c>
      <c r="P54" s="417">
        <v>-2.1000000000000001E-2</v>
      </c>
      <c r="Q54" s="408">
        <v>7.0000000000000001E-3</v>
      </c>
      <c r="Y54" s="444" t="s">
        <v>174</v>
      </c>
      <c r="Z54" s="443">
        <v>-0.57069299394331208</v>
      </c>
      <c r="AA54" s="443">
        <v>1.5856248731678204</v>
      </c>
      <c r="AB54" s="443">
        <v>-2.1963991935406995</v>
      </c>
      <c r="AC54" s="443">
        <v>-5.0638554256795345</v>
      </c>
      <c r="AD54" s="443">
        <v>-1.9882968132551591</v>
      </c>
    </row>
    <row r="55" spans="1:30" ht="14.4" x14ac:dyDescent="0.3">
      <c r="A55" s="442"/>
      <c r="C55" s="448">
        <v>44017</v>
      </c>
      <c r="D55" s="419" t="s">
        <v>75</v>
      </c>
      <c r="E55" s="419" t="s">
        <v>75</v>
      </c>
      <c r="F55" s="419" t="s">
        <v>75</v>
      </c>
      <c r="G55" s="416">
        <v>0.19</v>
      </c>
      <c r="H55" s="415">
        <v>0.14000000000000001</v>
      </c>
      <c r="I55" s="415">
        <v>0.15</v>
      </c>
      <c r="J55" s="416">
        <v>0.15</v>
      </c>
      <c r="K55" s="415">
        <v>0.39</v>
      </c>
      <c r="L55" s="415">
        <v>0.08</v>
      </c>
      <c r="M55" s="416">
        <v>0.37</v>
      </c>
      <c r="N55" s="417">
        <v>8.0000000000000002E-3</v>
      </c>
      <c r="O55" s="418">
        <v>8.9999999999999993E-3</v>
      </c>
      <c r="P55" s="417">
        <v>-1.2999999999999999E-2</v>
      </c>
      <c r="Q55" s="408">
        <v>8.9999999999999993E-3</v>
      </c>
      <c r="Y55" s="444" t="s">
        <v>174</v>
      </c>
      <c r="Z55" s="443">
        <v>1.2357327553876518</v>
      </c>
      <c r="AA55" s="443">
        <v>1.1795106461437401</v>
      </c>
      <c r="AB55" s="443">
        <v>-2.1963991935406995</v>
      </c>
      <c r="AC55" s="443">
        <v>-1.9689231930632047</v>
      </c>
      <c r="AD55" s="443">
        <v>-1.5656146911402971</v>
      </c>
    </row>
    <row r="56" spans="1:30" ht="14.4" x14ac:dyDescent="0.3">
      <c r="A56" s="442"/>
      <c r="C56" s="448">
        <v>44024</v>
      </c>
      <c r="D56" s="419" t="s">
        <v>75</v>
      </c>
      <c r="E56" s="419" t="s">
        <v>75</v>
      </c>
      <c r="F56" s="419" t="s">
        <v>75</v>
      </c>
      <c r="G56" s="416">
        <v>0.15</v>
      </c>
      <c r="H56" s="415">
        <v>0.1</v>
      </c>
      <c r="I56" s="415">
        <v>0.12</v>
      </c>
      <c r="J56" s="416">
        <v>0.12</v>
      </c>
      <c r="K56" s="415">
        <v>0.27</v>
      </c>
      <c r="L56" s="415">
        <v>0.12</v>
      </c>
      <c r="M56" s="416">
        <v>0.26</v>
      </c>
      <c r="N56" s="417">
        <v>8.9999999999999993E-3</v>
      </c>
      <c r="O56" s="418">
        <v>8.9999999999999993E-3</v>
      </c>
      <c r="P56" s="417">
        <v>-1.0999999999999999E-2</v>
      </c>
      <c r="Q56" s="408">
        <v>0.01</v>
      </c>
      <c r="Y56" s="444" t="s">
        <v>174</v>
      </c>
      <c r="Z56" s="443">
        <v>5.2749170534548986</v>
      </c>
      <c r="AA56" s="443">
        <v>0.80168361186446202</v>
      </c>
      <c r="AB56" s="443">
        <v>-2.1963991935406995</v>
      </c>
      <c r="AC56" s="443">
        <v>3.5421850534745687</v>
      </c>
      <c r="AD56" s="443">
        <v>-1.1021554562719444</v>
      </c>
    </row>
    <row r="57" spans="1:30" ht="14.4" x14ac:dyDescent="0.3">
      <c r="A57" s="442"/>
      <c r="C57" s="448">
        <v>44031</v>
      </c>
      <c r="D57" s="419" t="s">
        <v>75</v>
      </c>
      <c r="E57" s="419" t="s">
        <v>75</v>
      </c>
      <c r="F57" s="419" t="s">
        <v>75</v>
      </c>
      <c r="G57" s="416">
        <v>0.12</v>
      </c>
      <c r="H57" s="415">
        <v>0.06</v>
      </c>
      <c r="I57" s="415">
        <v>0.11</v>
      </c>
      <c r="J57" s="416">
        <v>0.11</v>
      </c>
      <c r="K57" s="415">
        <v>0.32</v>
      </c>
      <c r="L57" s="415">
        <v>0.14000000000000001</v>
      </c>
      <c r="M57" s="416">
        <v>0.31</v>
      </c>
      <c r="N57" s="417">
        <v>0.01</v>
      </c>
      <c r="O57" s="418">
        <v>0.01</v>
      </c>
      <c r="P57" s="417">
        <v>4.0000000000000001E-3</v>
      </c>
      <c r="Q57" s="408">
        <v>1.2999999999999999E-2</v>
      </c>
      <c r="Y57" s="444" t="s">
        <v>174</v>
      </c>
      <c r="Z57" s="443">
        <v>0.45873120853195926</v>
      </c>
      <c r="AA57" s="443">
        <v>0.76532757153206588</v>
      </c>
      <c r="AB57" s="443">
        <v>-2.1963991935406995</v>
      </c>
      <c r="AC57" s="443">
        <v>0.86503771319594591</v>
      </c>
      <c r="AD57" s="443">
        <v>6.3582751606741025E-2</v>
      </c>
    </row>
    <row r="58" spans="1:30" ht="14.4" x14ac:dyDescent="0.3">
      <c r="A58" s="442"/>
      <c r="C58" s="448">
        <v>44038</v>
      </c>
      <c r="D58" s="419" t="s">
        <v>75</v>
      </c>
      <c r="E58" s="419" t="s">
        <v>75</v>
      </c>
      <c r="F58" s="419" t="s">
        <v>75</v>
      </c>
      <c r="G58" s="416">
        <v>0.11</v>
      </c>
      <c r="H58" s="415">
        <v>0.02</v>
      </c>
      <c r="I58" s="415">
        <v>0.08</v>
      </c>
      <c r="J58" s="416">
        <v>7.0000000000000007E-2</v>
      </c>
      <c r="K58" s="415">
        <v>0.42</v>
      </c>
      <c r="L58" s="415">
        <v>0.12</v>
      </c>
      <c r="M58" s="416">
        <v>0.4</v>
      </c>
      <c r="N58" s="417">
        <v>0.01</v>
      </c>
      <c r="O58" s="418">
        <v>1.0999999999999999E-2</v>
      </c>
      <c r="P58" s="417">
        <v>1E-3</v>
      </c>
      <c r="Q58" s="408">
        <v>1.7999999999999999E-2</v>
      </c>
      <c r="Y58" s="444" t="s">
        <v>174</v>
      </c>
      <c r="Z58" s="443">
        <v>-0.20276663863634892</v>
      </c>
      <c r="AA58" s="443">
        <v>0.83394114710817979</v>
      </c>
      <c r="AB58" s="443">
        <v>-2.1963991935406995</v>
      </c>
      <c r="AC58" s="443">
        <v>-0.38854543918999696</v>
      </c>
      <c r="AD58" s="443">
        <v>1.0027405545091759</v>
      </c>
    </row>
    <row r="59" spans="1:30" ht="14.4" x14ac:dyDescent="0.3">
      <c r="A59" s="442"/>
      <c r="C59" s="448">
        <v>44045</v>
      </c>
      <c r="D59" s="419" t="s">
        <v>75</v>
      </c>
      <c r="E59" s="419" t="s">
        <v>75</v>
      </c>
      <c r="F59" s="419" t="s">
        <v>75</v>
      </c>
      <c r="G59" s="416">
        <v>0</v>
      </c>
      <c r="H59" s="415">
        <v>0.01</v>
      </c>
      <c r="I59" s="415">
        <v>0.06</v>
      </c>
      <c r="J59" s="416">
        <v>0.05</v>
      </c>
      <c r="K59" s="415">
        <v>0.38</v>
      </c>
      <c r="L59" s="415">
        <v>0.08</v>
      </c>
      <c r="M59" s="416">
        <v>0.36</v>
      </c>
      <c r="N59" s="417">
        <v>1.0999999999999999E-2</v>
      </c>
      <c r="O59" s="418">
        <v>1.0999999999999999E-2</v>
      </c>
      <c r="P59" s="417">
        <v>1E-3</v>
      </c>
      <c r="Q59" s="408">
        <v>0.01</v>
      </c>
      <c r="Y59" s="444" t="s">
        <v>174</v>
      </c>
      <c r="Z59" s="443">
        <v>0.46770391387115029</v>
      </c>
      <c r="AA59" s="443">
        <v>0.32651525707062568</v>
      </c>
      <c r="AB59" s="443">
        <v>-2.1963991935406995</v>
      </c>
      <c r="AC59" s="443">
        <v>1.5112441290728356</v>
      </c>
      <c r="AD59" s="443">
        <v>1.2022235883401464</v>
      </c>
    </row>
    <row r="60" spans="1:30" ht="14.4" x14ac:dyDescent="0.3">
      <c r="A60" s="442"/>
      <c r="C60" s="448">
        <v>44052</v>
      </c>
      <c r="D60" s="419" t="s">
        <v>75</v>
      </c>
      <c r="E60" s="419" t="s">
        <v>75</v>
      </c>
      <c r="F60" s="419" t="s">
        <v>75</v>
      </c>
      <c r="G60" s="416">
        <v>0.08</v>
      </c>
      <c r="H60" s="415">
        <v>-0.05</v>
      </c>
      <c r="I60" s="415">
        <v>0.02</v>
      </c>
      <c r="J60" s="416">
        <v>0.01</v>
      </c>
      <c r="K60" s="415">
        <v>0.38</v>
      </c>
      <c r="L60" s="415">
        <v>0.18</v>
      </c>
      <c r="M60" s="416">
        <v>0.37</v>
      </c>
      <c r="N60" s="417">
        <v>1.0999999999999999E-2</v>
      </c>
      <c r="O60" s="418">
        <v>1.2E-2</v>
      </c>
      <c r="P60" s="417">
        <v>-1.2999999999999999E-2</v>
      </c>
      <c r="Q60" s="408">
        <v>1.0999999999999999E-2</v>
      </c>
      <c r="Y60" s="444" t="s">
        <v>174</v>
      </c>
      <c r="Z60" s="443">
        <v>-1.3063322979415379</v>
      </c>
      <c r="AA60" s="443">
        <v>-0.19339853023190753</v>
      </c>
      <c r="AB60" s="443">
        <v>-2.1963991935406995</v>
      </c>
      <c r="AC60" s="443">
        <v>1.9479364234365733</v>
      </c>
      <c r="AD60" s="443">
        <v>0.72738432916109119</v>
      </c>
    </row>
    <row r="61" spans="1:30" ht="14.4" x14ac:dyDescent="0.3">
      <c r="A61" s="442"/>
      <c r="C61" s="448">
        <v>44059</v>
      </c>
      <c r="D61" s="419" t="s">
        <v>75</v>
      </c>
      <c r="E61" s="419" t="s">
        <v>75</v>
      </c>
      <c r="F61" s="419" t="s">
        <v>75</v>
      </c>
      <c r="G61" s="419" t="s">
        <v>75</v>
      </c>
      <c r="H61" s="419" t="s">
        <v>75</v>
      </c>
      <c r="I61" s="419" t="s">
        <v>75</v>
      </c>
      <c r="J61" s="419" t="s">
        <v>75</v>
      </c>
      <c r="K61" s="419" t="s">
        <v>75</v>
      </c>
      <c r="L61" s="419" t="s">
        <v>75</v>
      </c>
      <c r="M61" s="419" t="s">
        <v>75</v>
      </c>
      <c r="N61" s="419" t="s">
        <v>75</v>
      </c>
      <c r="O61" s="419" t="s">
        <v>75</v>
      </c>
      <c r="P61" s="419" t="s">
        <v>75</v>
      </c>
      <c r="Q61" s="419" t="s">
        <v>75</v>
      </c>
      <c r="Y61" s="444" t="s">
        <v>174</v>
      </c>
      <c r="Z61" s="443">
        <v>-9.0397964910515105E-2</v>
      </c>
      <c r="AA61" s="443">
        <v>9.2978602649995468E-2</v>
      </c>
      <c r="AB61" s="443">
        <v>-2.1963991935406995</v>
      </c>
      <c r="AC61" s="443">
        <v>1.5102491946375096</v>
      </c>
      <c r="AD61" s="443">
        <v>0.81236407139043165</v>
      </c>
    </row>
    <row r="62" spans="1:30" ht="14.4" x14ac:dyDescent="0.3">
      <c r="A62" s="442"/>
      <c r="C62" s="448">
        <v>44066</v>
      </c>
      <c r="D62" s="419" t="s">
        <v>75</v>
      </c>
      <c r="E62" s="419" t="s">
        <v>75</v>
      </c>
      <c r="F62" s="419" t="s">
        <v>75</v>
      </c>
      <c r="G62" s="416">
        <v>-0.01</v>
      </c>
      <c r="H62" s="415">
        <v>-0.13</v>
      </c>
      <c r="I62" s="415">
        <v>-0.1</v>
      </c>
      <c r="J62" s="416">
        <v>-0.1</v>
      </c>
      <c r="K62" s="415">
        <v>0.42</v>
      </c>
      <c r="L62" s="415">
        <v>0.17</v>
      </c>
      <c r="M62" s="416">
        <v>0.4</v>
      </c>
      <c r="N62" s="417">
        <v>1.2999999999999999E-2</v>
      </c>
      <c r="O62" s="418">
        <v>1.2999999999999999E-2</v>
      </c>
      <c r="P62" s="417">
        <v>-1E-3</v>
      </c>
      <c r="Q62" s="408">
        <v>1.7000000000000001E-2</v>
      </c>
      <c r="Y62" s="444" t="s">
        <v>174</v>
      </c>
      <c r="Z62" s="443">
        <v>-2.316248474875227</v>
      </c>
      <c r="AA62" s="443">
        <v>0.59014142399274672</v>
      </c>
      <c r="AB62" s="443">
        <v>-2.1963991935406995</v>
      </c>
      <c r="AC62" s="443">
        <v>-0.57254195624641113</v>
      </c>
      <c r="AD62" s="443">
        <v>1.2206834311976036</v>
      </c>
    </row>
    <row r="63" spans="1:30" ht="14.4" x14ac:dyDescent="0.3">
      <c r="A63" s="442"/>
      <c r="C63" s="448">
        <v>44073</v>
      </c>
      <c r="D63" s="419" t="s">
        <v>75</v>
      </c>
      <c r="E63" s="419" t="s">
        <v>75</v>
      </c>
      <c r="F63" s="419" t="s">
        <v>75</v>
      </c>
      <c r="G63" s="416">
        <v>0.05</v>
      </c>
      <c r="H63" s="415">
        <v>-0.13</v>
      </c>
      <c r="I63" s="415">
        <v>-0.03</v>
      </c>
      <c r="J63" s="416">
        <v>-0.04</v>
      </c>
      <c r="K63" s="415">
        <v>0.42</v>
      </c>
      <c r="L63" s="415">
        <v>0.14000000000000001</v>
      </c>
      <c r="M63" s="416">
        <v>0.41</v>
      </c>
      <c r="N63" s="417">
        <v>1.2999999999999999E-2</v>
      </c>
      <c r="O63" s="418">
        <v>1.4E-2</v>
      </c>
      <c r="P63" s="417">
        <v>1E-3</v>
      </c>
      <c r="Q63" s="408">
        <v>1.9E-2</v>
      </c>
      <c r="Y63" s="444" t="s">
        <v>174</v>
      </c>
      <c r="Z63" s="443">
        <v>1.6355205423371666</v>
      </c>
      <c r="AA63" s="443">
        <v>0.55229669896401945</v>
      </c>
      <c r="AB63" s="443">
        <v>-2.1963991935406995</v>
      </c>
      <c r="AC63" s="443">
        <v>0.2183102392211822</v>
      </c>
      <c r="AD63" s="443">
        <v>0.99566986125775869</v>
      </c>
    </row>
    <row r="64" spans="1:30" ht="14.4" x14ac:dyDescent="0.3">
      <c r="A64" s="442"/>
      <c r="C64" s="448">
        <v>44080</v>
      </c>
      <c r="D64" s="419" t="s">
        <v>75</v>
      </c>
      <c r="E64" s="419" t="s">
        <v>75</v>
      </c>
      <c r="F64" s="419" t="s">
        <v>75</v>
      </c>
      <c r="G64" s="416">
        <v>0.03</v>
      </c>
      <c r="H64" s="415">
        <v>-0.04</v>
      </c>
      <c r="I64" s="415">
        <v>0.05</v>
      </c>
      <c r="J64" s="416">
        <v>0.04</v>
      </c>
      <c r="K64" s="415">
        <v>0.41</v>
      </c>
      <c r="L64" s="415">
        <v>0.14000000000000001</v>
      </c>
      <c r="M64" s="416">
        <v>0.39</v>
      </c>
      <c r="N64" s="417">
        <v>1.2999999999999999E-2</v>
      </c>
      <c r="O64" s="418">
        <v>1.4E-2</v>
      </c>
      <c r="P64" s="417">
        <v>1E-3</v>
      </c>
      <c r="Q64" s="408">
        <v>0.02</v>
      </c>
      <c r="Y64" s="444" t="s">
        <v>174</v>
      </c>
      <c r="Z64" s="443">
        <v>2.4633711387052806</v>
      </c>
      <c r="AA64" s="443">
        <v>0.76201342722798615</v>
      </c>
      <c r="AB64" s="443">
        <v>-2.1963991935406995</v>
      </c>
      <c r="AC64" s="443">
        <v>1.4598959088013288</v>
      </c>
      <c r="AD64" s="443">
        <v>1.0497330426672948</v>
      </c>
    </row>
    <row r="65" spans="1:30" ht="14.4" x14ac:dyDescent="0.3">
      <c r="A65" s="442"/>
      <c r="C65" s="448">
        <v>44087</v>
      </c>
      <c r="D65" s="419" t="s">
        <v>75</v>
      </c>
      <c r="E65" s="419" t="s">
        <v>75</v>
      </c>
      <c r="F65" s="419" t="s">
        <v>75</v>
      </c>
      <c r="G65" s="416">
        <v>0.18</v>
      </c>
      <c r="H65" s="415">
        <v>0</v>
      </c>
      <c r="I65" s="415">
        <v>0.09</v>
      </c>
      <c r="J65" s="416">
        <v>0.08</v>
      </c>
      <c r="K65" s="415">
        <v>0.41</v>
      </c>
      <c r="L65" s="415">
        <v>0.14000000000000001</v>
      </c>
      <c r="M65" s="416">
        <v>0.39</v>
      </c>
      <c r="N65" s="417">
        <v>1.4E-2</v>
      </c>
      <c r="O65" s="418">
        <v>1.4999999999999999E-2</v>
      </c>
      <c r="P65" s="417">
        <v>2E-3</v>
      </c>
      <c r="Q65" s="408">
        <v>0.02</v>
      </c>
      <c r="Y65" s="444" t="s">
        <v>174</v>
      </c>
      <c r="Z65" s="443">
        <v>3.2773731107629098</v>
      </c>
      <c r="AA65" s="443">
        <v>0.92680621058611234</v>
      </c>
      <c r="AB65" s="443">
        <v>-2.1963991935406995</v>
      </c>
      <c r="AC65" s="443">
        <v>2.4696900794602072</v>
      </c>
      <c r="AD65" s="443">
        <v>0.93248278475689561</v>
      </c>
    </row>
    <row r="66" spans="1:30" ht="14.4" x14ac:dyDescent="0.3">
      <c r="A66" s="442"/>
      <c r="C66" s="448">
        <v>44094</v>
      </c>
      <c r="D66" s="419" t="s">
        <v>75</v>
      </c>
      <c r="E66" s="419" t="s">
        <v>75</v>
      </c>
      <c r="F66" s="419" t="s">
        <v>75</v>
      </c>
      <c r="G66" s="416">
        <v>0.21</v>
      </c>
      <c r="H66" s="415">
        <v>0.05</v>
      </c>
      <c r="I66" s="415">
        <v>0.13</v>
      </c>
      <c r="J66" s="416">
        <v>0.12</v>
      </c>
      <c r="K66" s="415">
        <v>0.52</v>
      </c>
      <c r="L66" s="415">
        <v>0.05</v>
      </c>
      <c r="M66" s="416">
        <v>0.49</v>
      </c>
      <c r="N66" s="417">
        <v>1.4999999999999999E-2</v>
      </c>
      <c r="O66" s="418">
        <v>1.4999999999999999E-2</v>
      </c>
      <c r="P66" s="417">
        <v>6.0000000000000001E-3</v>
      </c>
      <c r="Q66" s="408">
        <v>2.3E-2</v>
      </c>
      <c r="Y66" s="444" t="s">
        <v>174</v>
      </c>
      <c r="Z66" s="443">
        <v>0.2027908386700592</v>
      </c>
      <c r="AA66" s="443">
        <v>1.7051671740145216</v>
      </c>
      <c r="AB66" s="443">
        <v>-2.1963991935406995</v>
      </c>
      <c r="AC66" s="443">
        <v>-6.3850860506079243E-2</v>
      </c>
      <c r="AD66" s="443">
        <v>1.3656517225368268</v>
      </c>
    </row>
    <row r="67" spans="1:30" ht="14.4" x14ac:dyDescent="0.3">
      <c r="A67" s="442"/>
      <c r="C67" s="448">
        <v>44101</v>
      </c>
      <c r="D67" s="419" t="s">
        <v>75</v>
      </c>
      <c r="E67" s="419" t="s">
        <v>75</v>
      </c>
      <c r="F67" s="419" t="s">
        <v>75</v>
      </c>
      <c r="G67" s="416">
        <v>0.14000000000000001</v>
      </c>
      <c r="H67" s="415">
        <v>0.04</v>
      </c>
      <c r="I67" s="415">
        <v>0.13</v>
      </c>
      <c r="J67" s="416">
        <v>0.12</v>
      </c>
      <c r="K67" s="415">
        <v>0.49</v>
      </c>
      <c r="L67" s="415">
        <v>0.02</v>
      </c>
      <c r="M67" s="416">
        <v>0.46</v>
      </c>
      <c r="N67" s="417">
        <v>1.4999999999999999E-2</v>
      </c>
      <c r="O67" s="418">
        <v>1.6E-2</v>
      </c>
      <c r="P67" s="417">
        <v>5.0000000000000001E-3</v>
      </c>
      <c r="Q67" s="408">
        <v>2.3E-2</v>
      </c>
      <c r="Y67" s="444" t="s">
        <v>174</v>
      </c>
      <c r="Z67" s="443">
        <v>0.16168479990622964</v>
      </c>
      <c r="AA67" s="443">
        <v>1.9125870011659107</v>
      </c>
      <c r="AB67" s="443">
        <v>-2.1963991935406995</v>
      </c>
      <c r="AC67" s="443">
        <v>2.3263786933033259</v>
      </c>
      <c r="AD67" s="443">
        <v>1.3100177841851652</v>
      </c>
    </row>
    <row r="68" spans="1:30" ht="14.4" x14ac:dyDescent="0.3">
      <c r="A68" s="442"/>
      <c r="C68" s="448">
        <v>44108</v>
      </c>
      <c r="D68" s="419" t="s">
        <v>75</v>
      </c>
      <c r="E68" s="419" t="s">
        <v>75</v>
      </c>
      <c r="F68" s="419" t="s">
        <v>75</v>
      </c>
      <c r="G68" s="416">
        <v>0.21</v>
      </c>
      <c r="H68" s="415">
        <v>0.03</v>
      </c>
      <c r="I68" s="415">
        <v>0.13</v>
      </c>
      <c r="J68" s="416">
        <v>0.12</v>
      </c>
      <c r="K68" s="415">
        <v>0.48</v>
      </c>
      <c r="L68" s="415">
        <v>7.0000000000000007E-2</v>
      </c>
      <c r="M68" s="416">
        <v>0.45</v>
      </c>
      <c r="N68" s="417">
        <v>1.4999999999999999E-2</v>
      </c>
      <c r="O68" s="418">
        <v>1.7000000000000001E-2</v>
      </c>
      <c r="P68" s="417">
        <v>8.0000000000000002E-3</v>
      </c>
      <c r="Q68" s="408">
        <v>0.02</v>
      </c>
      <c r="Y68" s="444">
        <v>43891</v>
      </c>
      <c r="Z68" s="443">
        <v>1.0631515185963678</v>
      </c>
      <c r="AA68" s="443">
        <v>1.430764260849227</v>
      </c>
      <c r="AB68" s="443">
        <v>-2.1963991935406995</v>
      </c>
      <c r="AC68" s="443">
        <v>0.68949738926471582</v>
      </c>
      <c r="AD68" s="443">
        <v>0.92364716501136002</v>
      </c>
    </row>
    <row r="69" spans="1:30" ht="14.4" x14ac:dyDescent="0.3">
      <c r="A69" s="442"/>
      <c r="C69" s="448">
        <v>44115</v>
      </c>
      <c r="D69" s="419" t="s">
        <v>75</v>
      </c>
      <c r="E69" s="419" t="s">
        <v>75</v>
      </c>
      <c r="F69" s="419" t="s">
        <v>75</v>
      </c>
      <c r="G69" s="416">
        <v>0.03</v>
      </c>
      <c r="H69" s="415">
        <v>-0.02</v>
      </c>
      <c r="I69" s="415">
        <v>0.09</v>
      </c>
      <c r="J69" s="416">
        <v>7.0000000000000007E-2</v>
      </c>
      <c r="K69" s="415">
        <v>0.53</v>
      </c>
      <c r="L69" s="415">
        <v>0.06</v>
      </c>
      <c r="M69" s="416">
        <v>0.49</v>
      </c>
      <c r="N69" s="417">
        <v>1.6E-2</v>
      </c>
      <c r="O69" s="418">
        <v>1.7000000000000001E-2</v>
      </c>
      <c r="P69" s="417">
        <v>-8.9999999999999993E-3</v>
      </c>
      <c r="Q69" s="408">
        <v>0.01</v>
      </c>
      <c r="Y69" s="444" t="s">
        <v>174</v>
      </c>
      <c r="Z69" s="443">
        <v>3.1322782691236384</v>
      </c>
      <c r="AA69" s="443">
        <v>1.0711974824310733</v>
      </c>
      <c r="AB69" s="443">
        <v>-2.1963991935406995</v>
      </c>
      <c r="AC69" s="443">
        <v>2.4596406082131068</v>
      </c>
      <c r="AD69" s="443">
        <v>0.58111365006852467</v>
      </c>
    </row>
    <row r="70" spans="1:30" ht="14.4" x14ac:dyDescent="0.3">
      <c r="A70" s="442"/>
      <c r="C70" s="448">
        <v>44122</v>
      </c>
      <c r="D70" s="419" t="s">
        <v>75</v>
      </c>
      <c r="E70" s="419" t="s">
        <v>75</v>
      </c>
      <c r="F70" s="419" t="s">
        <v>75</v>
      </c>
      <c r="G70" s="416">
        <v>0.19</v>
      </c>
      <c r="H70" s="415">
        <v>0.08</v>
      </c>
      <c r="I70" s="415">
        <v>0.14000000000000001</v>
      </c>
      <c r="J70" s="416">
        <v>0.14000000000000001</v>
      </c>
      <c r="K70" s="415">
        <v>0.56999999999999995</v>
      </c>
      <c r="L70" s="415">
        <v>0.06</v>
      </c>
      <c r="M70" s="416">
        <v>0.53</v>
      </c>
      <c r="N70" s="417">
        <v>1.7000000000000001E-2</v>
      </c>
      <c r="O70" s="418">
        <v>1.7999999999999999E-2</v>
      </c>
      <c r="P70" s="417">
        <v>5.0000000000000001E-3</v>
      </c>
      <c r="Q70" s="408">
        <v>2.5999999999999999E-2</v>
      </c>
      <c r="Y70" s="444" t="s">
        <v>174</v>
      </c>
      <c r="Z70" s="443">
        <v>3.0874593323968895</v>
      </c>
      <c r="AA70" s="443">
        <v>0.94739668026008261</v>
      </c>
      <c r="AB70" s="443">
        <v>-2.1963991935406995</v>
      </c>
      <c r="AC70" s="443">
        <v>-0.17112732924044849</v>
      </c>
      <c r="AD70" s="443">
        <v>0.57351097087236269</v>
      </c>
    </row>
    <row r="71" spans="1:30" ht="14.4" x14ac:dyDescent="0.3">
      <c r="A71" s="442"/>
      <c r="C71" s="448">
        <v>44134</v>
      </c>
      <c r="D71" s="419" t="s">
        <v>75</v>
      </c>
      <c r="E71" s="419" t="s">
        <v>75</v>
      </c>
      <c r="F71" s="419" t="s">
        <v>75</v>
      </c>
      <c r="G71" s="416">
        <v>0.16</v>
      </c>
      <c r="H71" s="415">
        <v>0.12</v>
      </c>
      <c r="I71" s="415">
        <v>0.16</v>
      </c>
      <c r="J71" s="416">
        <v>0.16</v>
      </c>
      <c r="K71" s="415">
        <v>0.57999999999999996</v>
      </c>
      <c r="L71" s="415">
        <v>0.03</v>
      </c>
      <c r="M71" s="416">
        <v>0.55000000000000004</v>
      </c>
      <c r="N71" s="417">
        <v>1.7999999999999999E-2</v>
      </c>
      <c r="O71" s="418">
        <v>1.9E-2</v>
      </c>
      <c r="P71" s="417">
        <v>6.0000000000000001E-3</v>
      </c>
      <c r="Q71" s="408">
        <v>2.8000000000000001E-2</v>
      </c>
      <c r="Y71" s="444" t="s">
        <v>174</v>
      </c>
      <c r="Z71" s="443">
        <v>-0.90938804351150471</v>
      </c>
      <c r="AA71" s="443">
        <v>0.83212880316441407</v>
      </c>
      <c r="AB71" s="443">
        <v>-2.1963991935406995</v>
      </c>
      <c r="AC71" s="443">
        <v>-1.244698425415308</v>
      </c>
      <c r="AD71" s="443">
        <v>0.17333867500383754</v>
      </c>
    </row>
    <row r="72" spans="1:30" ht="14.4" x14ac:dyDescent="0.3">
      <c r="A72" s="442"/>
      <c r="C72" s="448">
        <v>44136</v>
      </c>
      <c r="D72" s="419" t="s">
        <v>75</v>
      </c>
      <c r="E72" s="419" t="s">
        <v>75</v>
      </c>
      <c r="F72" s="419" t="s">
        <v>75</v>
      </c>
      <c r="G72" s="416">
        <v>0.24</v>
      </c>
      <c r="H72" s="415">
        <v>0.14000000000000001</v>
      </c>
      <c r="I72" s="415">
        <v>0.19</v>
      </c>
      <c r="J72" s="416">
        <v>0.18</v>
      </c>
      <c r="K72" s="415">
        <v>0.61</v>
      </c>
      <c r="L72" s="415">
        <v>0.01</v>
      </c>
      <c r="M72" s="416">
        <v>0.56999999999999995</v>
      </c>
      <c r="N72" s="417">
        <v>1.7999999999999999E-2</v>
      </c>
      <c r="O72" s="418">
        <v>1.9E-2</v>
      </c>
      <c r="P72" s="417">
        <v>8.9999999999999993E-3</v>
      </c>
      <c r="Q72" s="408">
        <v>3.1E-2</v>
      </c>
      <c r="Y72" s="444" t="s">
        <v>174</v>
      </c>
      <c r="Z72" s="443">
        <v>0.76040566183583258</v>
      </c>
      <c r="AA72" s="443">
        <v>0.61679182516816844</v>
      </c>
      <c r="AB72" s="443">
        <v>-2.1963991935406995</v>
      </c>
      <c r="AC72" s="443">
        <v>7.1955474860359914E-2</v>
      </c>
      <c r="AD72" s="443">
        <v>0.3221188148883109</v>
      </c>
    </row>
    <row r="73" spans="1:30" ht="14.4" x14ac:dyDescent="0.3">
      <c r="A73" s="442"/>
      <c r="C73" s="448">
        <v>44143</v>
      </c>
      <c r="D73" s="419" t="s">
        <v>75</v>
      </c>
      <c r="E73" s="419" t="s">
        <v>75</v>
      </c>
      <c r="F73" s="419" t="s">
        <v>75</v>
      </c>
      <c r="G73" s="416">
        <v>0.2</v>
      </c>
      <c r="H73" s="415">
        <v>0.15</v>
      </c>
      <c r="I73" s="415">
        <v>0.19</v>
      </c>
      <c r="J73" s="416">
        <v>0.19</v>
      </c>
      <c r="K73" s="415">
        <v>0.68</v>
      </c>
      <c r="L73" s="415">
        <v>0.11</v>
      </c>
      <c r="M73" s="416">
        <v>0.64</v>
      </c>
      <c r="N73" s="417">
        <v>1.7999999999999999E-2</v>
      </c>
      <c r="O73" s="418">
        <v>0.02</v>
      </c>
      <c r="P73" s="417">
        <v>8.9999999999999993E-3</v>
      </c>
      <c r="Q73" s="408">
        <v>2.9000000000000001E-2</v>
      </c>
      <c r="Y73" s="444" t="s">
        <v>174</v>
      </c>
      <c r="Z73" s="443">
        <v>-0.66381477652687471</v>
      </c>
      <c r="AA73" s="443">
        <v>0.33857172730342289</v>
      </c>
      <c r="AB73" s="443">
        <v>-2.1963991935406995</v>
      </c>
      <c r="AC73" s="443">
        <v>-0.11706961487921319</v>
      </c>
      <c r="AD73" s="443">
        <v>0.10359181913133853</v>
      </c>
    </row>
    <row r="74" spans="1:30" ht="14.4" x14ac:dyDescent="0.3">
      <c r="A74" s="442"/>
      <c r="C74" s="448">
        <v>44150</v>
      </c>
      <c r="D74" s="419" t="s">
        <v>75</v>
      </c>
      <c r="E74" s="419" t="s">
        <v>75</v>
      </c>
      <c r="F74" s="419" t="s">
        <v>75</v>
      </c>
      <c r="G74" s="416">
        <v>0.24</v>
      </c>
      <c r="H74" s="415">
        <v>0.17</v>
      </c>
      <c r="I74" s="415">
        <v>0.22</v>
      </c>
      <c r="J74" s="416">
        <v>0.22</v>
      </c>
      <c r="K74" s="415">
        <v>0.72</v>
      </c>
      <c r="L74" s="415">
        <v>0.1</v>
      </c>
      <c r="M74" s="416">
        <v>0.68</v>
      </c>
      <c r="N74" s="417">
        <v>1.9E-2</v>
      </c>
      <c r="O74" s="418">
        <v>0.02</v>
      </c>
      <c r="P74" s="417">
        <v>0.01</v>
      </c>
      <c r="Q74" s="408">
        <v>3.2000000000000001E-2</v>
      </c>
      <c r="Y74" s="444" t="s">
        <v>174</v>
      </c>
      <c r="Z74" s="443">
        <v>-0.64519033976345108</v>
      </c>
      <c r="AA74" s="443">
        <v>0.17034521530037194</v>
      </c>
      <c r="AB74" s="443">
        <v>-2.1963991935406995</v>
      </c>
      <c r="AC74" s="443">
        <v>-0.47482737777635009</v>
      </c>
      <c r="AD74" s="443">
        <v>0.12234421551680644</v>
      </c>
    </row>
    <row r="75" spans="1:30" ht="14.4" x14ac:dyDescent="0.3">
      <c r="A75" s="442"/>
      <c r="C75" s="448">
        <v>44157</v>
      </c>
      <c r="D75" s="419" t="s">
        <v>75</v>
      </c>
      <c r="E75" s="419" t="s">
        <v>75</v>
      </c>
      <c r="F75" s="419" t="s">
        <v>75</v>
      </c>
      <c r="G75" s="416">
        <v>0.32</v>
      </c>
      <c r="H75" s="415">
        <v>0.16</v>
      </c>
      <c r="I75" s="415">
        <v>0.22</v>
      </c>
      <c r="J75" s="416">
        <v>0.21</v>
      </c>
      <c r="K75" s="415">
        <v>0.71</v>
      </c>
      <c r="L75" s="415">
        <v>0.06</v>
      </c>
      <c r="M75" s="416">
        <v>0.67</v>
      </c>
      <c r="N75" s="417">
        <v>1.9E-2</v>
      </c>
      <c r="O75" s="418">
        <v>0.02</v>
      </c>
      <c r="P75" s="417">
        <v>2E-3</v>
      </c>
      <c r="Q75" s="408">
        <v>2.9000000000000001E-2</v>
      </c>
      <c r="Y75" s="444" t="s">
        <v>174</v>
      </c>
      <c r="Z75" s="443">
        <v>-0.44420732737735236</v>
      </c>
      <c r="AA75" s="443">
        <v>0.8878837837243535</v>
      </c>
      <c r="AB75" s="443">
        <v>-2.1963991935406995</v>
      </c>
      <c r="AC75" s="443">
        <v>1.7309583684560295</v>
      </c>
      <c r="AD75" s="443">
        <v>0.2960380075052354</v>
      </c>
    </row>
    <row r="76" spans="1:30" ht="14.4" x14ac:dyDescent="0.3">
      <c r="A76" s="442"/>
      <c r="C76" s="448">
        <v>44164</v>
      </c>
      <c r="D76" s="419" t="s">
        <v>75</v>
      </c>
      <c r="E76" s="419" t="s">
        <v>75</v>
      </c>
      <c r="F76" s="419" t="s">
        <v>75</v>
      </c>
      <c r="G76" s="416">
        <v>0.51</v>
      </c>
      <c r="H76" s="415">
        <v>0.11</v>
      </c>
      <c r="I76" s="415">
        <v>0.24</v>
      </c>
      <c r="J76" s="416">
        <v>0.23</v>
      </c>
      <c r="K76" s="415">
        <v>0.69</v>
      </c>
      <c r="L76" s="415">
        <v>0.03</v>
      </c>
      <c r="M76" s="416">
        <v>0.65</v>
      </c>
      <c r="N76" s="417">
        <v>0.02</v>
      </c>
      <c r="O76" s="418">
        <v>2.1000000000000001E-2</v>
      </c>
      <c r="P76" s="417">
        <v>0</v>
      </c>
      <c r="Q76" s="408">
        <v>2.9000000000000001E-2</v>
      </c>
      <c r="Y76" s="444" t="s">
        <v>174</v>
      </c>
      <c r="Z76" s="443">
        <v>1.1847375840704204</v>
      </c>
      <c r="AA76" s="443">
        <v>1.2459295720825996</v>
      </c>
      <c r="AB76" s="443">
        <v>-2.1963991935406995</v>
      </c>
      <c r="AC76" s="443">
        <v>0.92995163791430002</v>
      </c>
      <c r="AD76" s="443">
        <v>0.76087809918750993</v>
      </c>
    </row>
    <row r="77" spans="1:30" ht="14.4" x14ac:dyDescent="0.3">
      <c r="A77" s="442"/>
      <c r="C77" s="448">
        <v>44171</v>
      </c>
      <c r="D77" s="419" t="s">
        <v>75</v>
      </c>
      <c r="E77" s="419" t="s">
        <v>75</v>
      </c>
      <c r="F77" s="419" t="s">
        <v>75</v>
      </c>
      <c r="G77" s="416">
        <v>0.54</v>
      </c>
      <c r="H77" s="415">
        <v>-0.05</v>
      </c>
      <c r="I77" s="415">
        <v>0.12</v>
      </c>
      <c r="J77" s="416">
        <v>0.1</v>
      </c>
      <c r="K77" s="415">
        <v>0.82</v>
      </c>
      <c r="L77" s="415">
        <v>0.1</v>
      </c>
      <c r="M77" s="416">
        <v>0.77</v>
      </c>
      <c r="N77" s="417">
        <v>6.0000000000000001E-3</v>
      </c>
      <c r="O77" s="418">
        <v>5.0000000000000001E-3</v>
      </c>
      <c r="P77" s="417">
        <v>0</v>
      </c>
      <c r="Q77" s="408">
        <v>0.03</v>
      </c>
      <c r="Y77" s="444" t="s">
        <v>174</v>
      </c>
      <c r="Z77" s="443">
        <v>1.9098737483755335</v>
      </c>
      <c r="AA77" s="443">
        <v>1.8683204664215869</v>
      </c>
      <c r="AB77" s="443">
        <v>-2.1963991935406995</v>
      </c>
      <c r="AC77" s="443">
        <v>-3.9860554542173077E-2</v>
      </c>
      <c r="AD77" s="443">
        <v>1.2252869317086257</v>
      </c>
    </row>
    <row r="78" spans="1:30" ht="14.4" x14ac:dyDescent="0.3">
      <c r="A78" s="442"/>
      <c r="C78" s="448">
        <v>44178</v>
      </c>
      <c r="D78" s="419" t="s">
        <v>75</v>
      </c>
      <c r="E78" s="419" t="s">
        <v>75</v>
      </c>
      <c r="F78" s="419" t="s">
        <v>75</v>
      </c>
      <c r="G78" s="416">
        <v>0.56000000000000005</v>
      </c>
      <c r="H78" s="415">
        <v>-0.02</v>
      </c>
      <c r="I78" s="415">
        <v>0.12</v>
      </c>
      <c r="J78" s="416">
        <v>0.1</v>
      </c>
      <c r="K78" s="415">
        <v>0.83</v>
      </c>
      <c r="L78" s="415">
        <v>0.13</v>
      </c>
      <c r="M78" s="416">
        <v>0.78</v>
      </c>
      <c r="N78" s="417">
        <v>6.0000000000000001E-3</v>
      </c>
      <c r="O78" s="418">
        <v>6.0000000000000001E-3</v>
      </c>
      <c r="P78" s="417">
        <v>1E-3</v>
      </c>
      <c r="Q78" s="408">
        <v>0.03</v>
      </c>
      <c r="Y78" s="444" t="s">
        <v>174</v>
      </c>
      <c r="Z78" s="443">
        <v>4.1133819354563661</v>
      </c>
      <c r="AA78" s="443">
        <v>1.5761553044606949</v>
      </c>
      <c r="AB78" s="443">
        <v>-2.1963991935406995</v>
      </c>
      <c r="AC78" s="443">
        <v>-2.8841881496305177E-2</v>
      </c>
      <c r="AD78" s="443">
        <v>0.87836039938072275</v>
      </c>
    </row>
    <row r="79" spans="1:30" ht="14.4" x14ac:dyDescent="0.3">
      <c r="A79" s="442"/>
      <c r="C79" s="448">
        <v>44185</v>
      </c>
      <c r="D79" s="419" t="s">
        <v>75</v>
      </c>
      <c r="E79" s="419" t="s">
        <v>75</v>
      </c>
      <c r="F79" s="419" t="s">
        <v>75</v>
      </c>
      <c r="G79" s="416">
        <v>0.81</v>
      </c>
      <c r="H79" s="415">
        <v>0.11</v>
      </c>
      <c r="I79" s="415">
        <v>0.24</v>
      </c>
      <c r="J79" s="416">
        <v>0.23</v>
      </c>
      <c r="K79" s="415">
        <v>0.78</v>
      </c>
      <c r="L79" s="415">
        <v>0.12</v>
      </c>
      <c r="M79" s="416">
        <v>0.73</v>
      </c>
      <c r="N79" s="417">
        <v>7.0000000000000001E-3</v>
      </c>
      <c r="O79" s="418">
        <v>6.0000000000000001E-3</v>
      </c>
      <c r="P79" s="417">
        <v>4.0000000000000001E-3</v>
      </c>
      <c r="Q79" s="408">
        <v>3.2000000000000001E-2</v>
      </c>
      <c r="Y79" s="444" t="s">
        <v>174</v>
      </c>
      <c r="Z79" s="443">
        <v>3.2667261803435554</v>
      </c>
      <c r="AA79" s="443">
        <v>1.8549911418363296</v>
      </c>
      <c r="AB79" s="443">
        <v>-2.1963991935406995</v>
      </c>
      <c r="AC79" s="443">
        <v>3.3258361166362818</v>
      </c>
      <c r="AD79" s="443">
        <v>0.53721310681212187</v>
      </c>
    </row>
    <row r="80" spans="1:30" ht="14.4" x14ac:dyDescent="0.3">
      <c r="A80" s="442"/>
      <c r="C80" s="448">
        <v>44557</v>
      </c>
      <c r="D80" s="419" t="s">
        <v>75</v>
      </c>
      <c r="E80" s="419" t="s">
        <v>75</v>
      </c>
      <c r="F80" s="419" t="s">
        <v>75</v>
      </c>
      <c r="G80" s="416">
        <v>-0.1</v>
      </c>
      <c r="H80" s="415">
        <v>-0.08</v>
      </c>
      <c r="I80" s="415">
        <v>0.05</v>
      </c>
      <c r="J80" s="416">
        <v>0.04</v>
      </c>
      <c r="K80" s="415">
        <v>0.68</v>
      </c>
      <c r="L80" s="415">
        <v>7.0000000000000007E-2</v>
      </c>
      <c r="M80" s="416">
        <v>0.64</v>
      </c>
      <c r="N80" s="417">
        <v>2.1000000000000001E-2</v>
      </c>
      <c r="O80" s="418">
        <v>2.3E-2</v>
      </c>
      <c r="P80" s="417">
        <v>1.0999999999999999E-2</v>
      </c>
      <c r="Q80" s="408">
        <v>0.04</v>
      </c>
      <c r="Y80" s="444" t="s">
        <v>174</v>
      </c>
      <c r="Z80" s="443">
        <v>3.692921483846038</v>
      </c>
      <c r="AA80" s="443">
        <v>1.4623043317905631</v>
      </c>
      <c r="AB80" s="443">
        <v>-2.1963991935406995</v>
      </c>
      <c r="AC80" s="443">
        <v>3.1337922127685971</v>
      </c>
      <c r="AD80" s="443">
        <v>0.12401603010069907</v>
      </c>
    </row>
    <row r="81" spans="1:30" ht="14.4" x14ac:dyDescent="0.3">
      <c r="A81" s="442"/>
      <c r="C81" s="448">
        <v>44199</v>
      </c>
      <c r="D81" s="419" t="s">
        <v>75</v>
      </c>
      <c r="E81" s="419" t="s">
        <v>75</v>
      </c>
      <c r="F81" s="419" t="s">
        <v>75</v>
      </c>
      <c r="G81" s="416">
        <v>-0.26</v>
      </c>
      <c r="H81" s="415">
        <v>-7.0000000000000007E-2</v>
      </c>
      <c r="I81" s="415">
        <v>0</v>
      </c>
      <c r="J81" s="416">
        <v>-0.01</v>
      </c>
      <c r="K81" s="415">
        <v>0.74</v>
      </c>
      <c r="L81" s="415">
        <v>0.09</v>
      </c>
      <c r="M81" s="416">
        <v>0.69</v>
      </c>
      <c r="N81" s="417">
        <v>2.1000000000000001E-2</v>
      </c>
      <c r="O81" s="418">
        <v>2.1999999999999999E-2</v>
      </c>
      <c r="P81" s="417">
        <v>7.0000000000000001E-3</v>
      </c>
      <c r="Q81" s="408">
        <v>2.5000000000000001E-2</v>
      </c>
      <c r="Y81" s="444" t="s">
        <v>174</v>
      </c>
      <c r="Z81" s="443">
        <v>-2.6903464734896976</v>
      </c>
      <c r="AA81" s="443">
        <v>0.81601383044069231</v>
      </c>
      <c r="AB81" s="443">
        <v>-2.1963991935406995</v>
      </c>
      <c r="AC81" s="443">
        <v>-2.9033131040716711</v>
      </c>
      <c r="AD81" s="443">
        <v>-0.57833781840439458</v>
      </c>
    </row>
    <row r="82" spans="1:30" ht="14.4" x14ac:dyDescent="0.3">
      <c r="A82" s="442"/>
      <c r="C82" s="448">
        <v>44206</v>
      </c>
      <c r="D82" s="419" t="s">
        <v>75</v>
      </c>
      <c r="E82" s="419" t="s">
        <v>75</v>
      </c>
      <c r="F82" s="419" t="s">
        <v>75</v>
      </c>
      <c r="G82" s="416">
        <v>0.08</v>
      </c>
      <c r="H82" s="415">
        <v>0.16</v>
      </c>
      <c r="I82" s="415">
        <v>0.21</v>
      </c>
      <c r="J82" s="416">
        <v>0.2</v>
      </c>
      <c r="K82" s="415">
        <v>0.52</v>
      </c>
      <c r="L82" s="415">
        <v>7.0000000000000007E-2</v>
      </c>
      <c r="M82" s="416">
        <v>0.57999999999999996</v>
      </c>
      <c r="N82" s="417">
        <v>2.1000000000000001E-2</v>
      </c>
      <c r="O82" s="418">
        <v>2.3E-2</v>
      </c>
      <c r="P82" s="417">
        <v>4.0000000000000001E-3</v>
      </c>
      <c r="Q82" s="408">
        <v>3.2000000000000001E-2</v>
      </c>
      <c r="Y82" s="444" t="s">
        <v>174</v>
      </c>
      <c r="Z82" s="443">
        <v>1.5076435342520915</v>
      </c>
      <c r="AA82" s="443">
        <v>-0.42406225731398101</v>
      </c>
      <c r="AB82" s="443">
        <v>-2.1963991935406995</v>
      </c>
      <c r="AC82" s="443">
        <v>-0.65707267952417681</v>
      </c>
      <c r="AD82" s="443">
        <v>-1.4862936102234496</v>
      </c>
    </row>
    <row r="83" spans="1:30" ht="14.4" x14ac:dyDescent="0.3">
      <c r="A83" s="442"/>
      <c r="C83" s="448">
        <v>44213</v>
      </c>
      <c r="D83" s="419" t="s">
        <v>75</v>
      </c>
      <c r="E83" s="419" t="s">
        <v>75</v>
      </c>
      <c r="F83" s="419" t="s">
        <v>75</v>
      </c>
      <c r="G83" s="416">
        <v>0.08</v>
      </c>
      <c r="H83" s="415">
        <v>0.18</v>
      </c>
      <c r="I83" s="415">
        <v>0.24</v>
      </c>
      <c r="J83" s="416">
        <v>0.24</v>
      </c>
      <c r="K83" s="415">
        <v>0.75</v>
      </c>
      <c r="L83" s="415">
        <v>7.0000000000000007E-2</v>
      </c>
      <c r="M83" s="416">
        <v>0.71</v>
      </c>
      <c r="N83" s="417">
        <v>2.1999999999999999E-2</v>
      </c>
      <c r="O83" s="418">
        <v>2.3E-2</v>
      </c>
      <c r="P83" s="417">
        <v>7.0000000000000001E-3</v>
      </c>
      <c r="Q83" s="408">
        <v>3.4000000000000002E-2</v>
      </c>
      <c r="Y83" s="444" t="s">
        <v>174</v>
      </c>
      <c r="Z83" s="443">
        <v>-1.5640700862499464</v>
      </c>
      <c r="AA83" s="443">
        <v>-2.5786805542890958</v>
      </c>
      <c r="AB83" s="443">
        <v>-2.1963991935406995</v>
      </c>
      <c r="AC83" s="443">
        <v>-1.9624278990656592</v>
      </c>
      <c r="AD83" s="443">
        <v>-3.9848037519757975</v>
      </c>
    </row>
    <row r="84" spans="1:30" ht="14.4" x14ac:dyDescent="0.3">
      <c r="A84" s="442"/>
      <c r="C84" s="448">
        <v>44220</v>
      </c>
      <c r="D84" s="419" t="s">
        <v>75</v>
      </c>
      <c r="E84" s="419" t="s">
        <v>75</v>
      </c>
      <c r="F84" s="419" t="s">
        <v>75</v>
      </c>
      <c r="G84" s="416">
        <v>0.23</v>
      </c>
      <c r="H84" s="415">
        <v>0.1</v>
      </c>
      <c r="I84" s="415">
        <v>0.06</v>
      </c>
      <c r="J84" s="416">
        <v>7.0000000000000007E-2</v>
      </c>
      <c r="K84" s="415">
        <v>0.1</v>
      </c>
      <c r="L84" s="415">
        <v>-0.01</v>
      </c>
      <c r="M84" s="416">
        <v>0.09</v>
      </c>
      <c r="N84" s="417">
        <v>0</v>
      </c>
      <c r="O84" s="418">
        <v>0</v>
      </c>
      <c r="P84" s="417">
        <v>-8.9999999999999993E-3</v>
      </c>
      <c r="Q84" s="408">
        <v>-3.0000000000000001E-3</v>
      </c>
      <c r="Y84" s="444" t="s">
        <v>174</v>
      </c>
      <c r="Z84" s="443">
        <v>-2.6141597610735601</v>
      </c>
      <c r="AA84" s="443">
        <v>-4.8049955571910257</v>
      </c>
      <c r="AB84" s="443">
        <v>-2.1963991935406995</v>
      </c>
      <c r="AC84" s="443">
        <v>-4.9563374940778289</v>
      </c>
      <c r="AD84" s="443">
        <v>-6.5910194492254233</v>
      </c>
    </row>
    <row r="85" spans="1:30" ht="14.4" x14ac:dyDescent="0.3">
      <c r="A85" s="442"/>
      <c r="C85" s="448">
        <v>44227</v>
      </c>
      <c r="D85" s="419" t="s">
        <v>75</v>
      </c>
      <c r="E85" s="419" t="s">
        <v>75</v>
      </c>
      <c r="F85" s="419" t="s">
        <v>75</v>
      </c>
      <c r="G85" s="416">
        <v>0.57999999999999996</v>
      </c>
      <c r="H85" s="415">
        <v>0.22</v>
      </c>
      <c r="I85" s="415">
        <v>0.31</v>
      </c>
      <c r="J85" s="416">
        <v>0.3</v>
      </c>
      <c r="K85" s="415">
        <v>1.0900000000000001</v>
      </c>
      <c r="L85" s="415">
        <v>0.03</v>
      </c>
      <c r="M85" s="416">
        <v>1.02</v>
      </c>
      <c r="N85" s="417">
        <v>2.1999999999999999E-2</v>
      </c>
      <c r="O85" s="418">
        <v>2.4E-2</v>
      </c>
      <c r="P85" s="417">
        <v>-7.0000000000000001E-3</v>
      </c>
      <c r="Q85" s="408">
        <v>3.1E-2</v>
      </c>
      <c r="Y85" s="444" t="s">
        <v>174</v>
      </c>
      <c r="Z85" s="443">
        <v>-4.567150678826347</v>
      </c>
      <c r="AA85" s="443">
        <v>-6.6900222116474506</v>
      </c>
      <c r="AB85" s="443">
        <v>-2.1963991935406995</v>
      </c>
      <c r="AC85" s="443">
        <v>-6.3845324242296897</v>
      </c>
      <c r="AD85" s="443">
        <v>-8.6908496086856371</v>
      </c>
    </row>
    <row r="86" spans="1:30" ht="14.4" x14ac:dyDescent="0.3">
      <c r="A86" s="442"/>
      <c r="C86" s="448">
        <v>44234</v>
      </c>
      <c r="D86" s="419" t="s">
        <v>75</v>
      </c>
      <c r="E86" s="419" t="s">
        <v>75</v>
      </c>
      <c r="F86" s="419" t="s">
        <v>75</v>
      </c>
      <c r="G86" s="416">
        <v>0.7</v>
      </c>
      <c r="H86" s="415">
        <v>0.18</v>
      </c>
      <c r="I86" s="415">
        <v>0.25</v>
      </c>
      <c r="J86" s="416">
        <v>0.25</v>
      </c>
      <c r="K86" s="415">
        <v>1.1100000000000001</v>
      </c>
      <c r="L86" s="415">
        <v>0.13</v>
      </c>
      <c r="M86" s="416">
        <v>1.04</v>
      </c>
      <c r="N86" s="417">
        <v>2.1999999999999999E-2</v>
      </c>
      <c r="O86" s="418">
        <v>2.4E-2</v>
      </c>
      <c r="P86" s="417">
        <v>-0.01</v>
      </c>
      <c r="Q86" s="408">
        <v>2.9000000000000001E-2</v>
      </c>
      <c r="Y86" s="444" t="s">
        <v>174</v>
      </c>
      <c r="Z86" s="443">
        <v>-11.81560189848225</v>
      </c>
      <c r="AA86" s="443">
        <v>-9.6845216430570833</v>
      </c>
      <c r="AB86" s="443">
        <v>-2.1963991935406995</v>
      </c>
      <c r="AC86" s="443">
        <v>-14.163734875630155</v>
      </c>
      <c r="AD86" s="443">
        <v>-11.403762666498158</v>
      </c>
    </row>
    <row r="87" spans="1:30" ht="14.4" x14ac:dyDescent="0.3">
      <c r="A87" s="442"/>
      <c r="C87" s="448">
        <v>44241</v>
      </c>
      <c r="D87" s="419" t="s">
        <v>75</v>
      </c>
      <c r="E87" s="419" t="s">
        <v>75</v>
      </c>
      <c r="F87" s="419" t="s">
        <v>75</v>
      </c>
      <c r="G87" s="416">
        <v>0.69</v>
      </c>
      <c r="H87" s="415">
        <v>0.11</v>
      </c>
      <c r="I87" s="415">
        <v>0.21</v>
      </c>
      <c r="J87" s="416">
        <v>0.2</v>
      </c>
      <c r="K87" s="415">
        <v>1.07</v>
      </c>
      <c r="L87" s="415">
        <v>0.1</v>
      </c>
      <c r="M87" s="416">
        <v>1.01</v>
      </c>
      <c r="N87" s="417">
        <v>2.3E-2</v>
      </c>
      <c r="O87" s="418">
        <v>2.4E-2</v>
      </c>
      <c r="P87" s="417">
        <v>0</v>
      </c>
      <c r="Q87" s="408">
        <v>3.4000000000000002E-2</v>
      </c>
      <c r="Y87" s="444" t="s">
        <v>174</v>
      </c>
      <c r="Z87" s="443">
        <v>-11.891283536467469</v>
      </c>
      <c r="AA87" s="443">
        <v>-11.797404780521266</v>
      </c>
      <c r="AB87" s="443">
        <v>-2.1963991935406995</v>
      </c>
      <c r="AC87" s="443">
        <v>-15.109717667978785</v>
      </c>
      <c r="AD87" s="443">
        <v>-13.912107888932827</v>
      </c>
    </row>
    <row r="88" spans="1:30" ht="14.4" x14ac:dyDescent="0.3">
      <c r="A88" s="442"/>
      <c r="C88" s="448">
        <v>44248</v>
      </c>
      <c r="D88" s="419" t="s">
        <v>75</v>
      </c>
      <c r="E88" s="419" t="s">
        <v>75</v>
      </c>
      <c r="F88" s="419" t="s">
        <v>75</v>
      </c>
      <c r="G88" s="416">
        <v>0.53</v>
      </c>
      <c r="H88" s="415">
        <v>0.06</v>
      </c>
      <c r="I88" s="415">
        <v>0.11</v>
      </c>
      <c r="J88" s="416">
        <v>0.1</v>
      </c>
      <c r="K88" s="415">
        <v>1.05</v>
      </c>
      <c r="L88" s="415">
        <v>0.13</v>
      </c>
      <c r="M88" s="416">
        <v>0.99</v>
      </c>
      <c r="N88" s="417">
        <v>2.4E-2</v>
      </c>
      <c r="O88" s="418">
        <v>2.5000000000000001E-2</v>
      </c>
      <c r="P88" s="417">
        <v>-6.0000000000000001E-3</v>
      </c>
      <c r="Q88" s="408">
        <v>3.2000000000000001E-2</v>
      </c>
      <c r="Y88" s="444" t="s">
        <v>174</v>
      </c>
      <c r="Z88" s="443">
        <v>-15.885533054684673</v>
      </c>
      <c r="AA88" s="443">
        <v>-14.053781283702742</v>
      </c>
      <c r="AB88" s="443">
        <v>-2.1963991935406995</v>
      </c>
      <c r="AC88" s="443">
        <v>-17.602124220293163</v>
      </c>
      <c r="AD88" s="443">
        <v>-16.174698995493621</v>
      </c>
    </row>
    <row r="89" spans="1:30" ht="14.4" x14ac:dyDescent="0.3">
      <c r="A89" s="442"/>
      <c r="C89" s="448">
        <v>44255</v>
      </c>
      <c r="D89" s="419" t="s">
        <v>75</v>
      </c>
      <c r="E89" s="419" t="s">
        <v>75</v>
      </c>
      <c r="F89" s="419" t="s">
        <v>75</v>
      </c>
      <c r="G89" s="416">
        <v>0.59</v>
      </c>
      <c r="H89" s="415">
        <v>0.06</v>
      </c>
      <c r="I89" s="415">
        <v>0.15</v>
      </c>
      <c r="J89" s="416">
        <v>0.14000000000000001</v>
      </c>
      <c r="K89" s="415">
        <v>1.05</v>
      </c>
      <c r="L89" s="415">
        <v>0.13</v>
      </c>
      <c r="M89" s="416">
        <v>0.99</v>
      </c>
      <c r="N89" s="417">
        <v>2.4E-2</v>
      </c>
      <c r="O89" s="418">
        <v>2.5000000000000001E-2</v>
      </c>
      <c r="P89" s="417">
        <v>-5.0000000000000001E-3</v>
      </c>
      <c r="Q89" s="408">
        <v>3.5999999999999997E-2</v>
      </c>
      <c r="Y89" s="444" t="s">
        <v>174</v>
      </c>
      <c r="Z89" s="443">
        <v>-19.453852485615343</v>
      </c>
      <c r="AA89" s="443">
        <v>-15.717159908516276</v>
      </c>
      <c r="AB89" s="443">
        <v>-2.1963991935406995</v>
      </c>
      <c r="AC89" s="443">
        <v>-19.647464084211833</v>
      </c>
      <c r="AD89" s="443">
        <v>-18.083384475641481</v>
      </c>
    </row>
    <row r="90" spans="1:30" ht="14.4" x14ac:dyDescent="0.3">
      <c r="A90" s="442"/>
      <c r="C90" s="448">
        <v>44262</v>
      </c>
      <c r="D90" s="419" t="s">
        <v>75</v>
      </c>
      <c r="E90" s="419" t="s">
        <v>75</v>
      </c>
      <c r="F90" s="419" t="s">
        <v>75</v>
      </c>
      <c r="G90" s="416">
        <v>0.63</v>
      </c>
      <c r="H90" s="415">
        <v>0.04</v>
      </c>
      <c r="I90" s="415">
        <v>0.16</v>
      </c>
      <c r="J90" s="416">
        <v>0.15</v>
      </c>
      <c r="K90" s="415">
        <v>1.04</v>
      </c>
      <c r="L90" s="415">
        <v>0.17</v>
      </c>
      <c r="M90" s="416">
        <v>0.98</v>
      </c>
      <c r="N90" s="417">
        <v>2.4E-2</v>
      </c>
      <c r="O90" s="418">
        <v>2.5000000000000001E-2</v>
      </c>
      <c r="P90" s="417">
        <v>-2E-3</v>
      </c>
      <c r="Q90" s="408">
        <v>3.5000000000000003E-2</v>
      </c>
      <c r="Y90" s="444" t="s">
        <v>174</v>
      </c>
      <c r="Z90" s="443">
        <v>-16.354252048499223</v>
      </c>
      <c r="AA90" s="443">
        <v>-16.36694918839174</v>
      </c>
      <c r="AB90" s="443">
        <v>-2.1963991935406995</v>
      </c>
      <c r="AC90" s="443">
        <v>-19.520844456108335</v>
      </c>
      <c r="AD90" s="443">
        <v>-18.857537239710997</v>
      </c>
    </row>
    <row r="91" spans="1:30" ht="14.4" x14ac:dyDescent="0.3">
      <c r="A91" s="442"/>
      <c r="C91" s="448">
        <v>44269</v>
      </c>
      <c r="D91" s="419" t="s">
        <v>75</v>
      </c>
      <c r="E91" s="419" t="s">
        <v>75</v>
      </c>
      <c r="F91" s="419" t="s">
        <v>75</v>
      </c>
      <c r="G91" s="416">
        <v>0.57999999999999996</v>
      </c>
      <c r="H91" s="415">
        <v>0.03</v>
      </c>
      <c r="I91" s="415">
        <v>0.17</v>
      </c>
      <c r="J91" s="416">
        <v>0.16</v>
      </c>
      <c r="K91" s="415">
        <v>1.02</v>
      </c>
      <c r="L91" s="415">
        <v>0.17</v>
      </c>
      <c r="M91" s="416">
        <v>0.97</v>
      </c>
      <c r="N91" s="417">
        <v>2.1999999999999999E-2</v>
      </c>
      <c r="O91" s="418">
        <v>2.4E-2</v>
      </c>
      <c r="P91" s="417">
        <v>6.0000000000000001E-3</v>
      </c>
      <c r="Q91" s="408">
        <v>4.1000000000000002E-2</v>
      </c>
      <c r="Y91" s="444" t="s">
        <v>174</v>
      </c>
      <c r="Z91" s="443">
        <v>-18.408795283343885</v>
      </c>
      <c r="AA91" s="443">
        <v>-16.861753889630684</v>
      </c>
      <c r="AB91" s="443">
        <v>-2.1963991935406995</v>
      </c>
      <c r="AC91" s="443">
        <v>-20.794475240003393</v>
      </c>
      <c r="AD91" s="443">
        <v>-19.302789675605961</v>
      </c>
    </row>
    <row r="92" spans="1:30" ht="14.4" x14ac:dyDescent="0.3">
      <c r="A92" s="442"/>
      <c r="C92" s="448">
        <v>44276</v>
      </c>
      <c r="D92" s="419" t="s">
        <v>75</v>
      </c>
      <c r="E92" s="419" t="s">
        <v>75</v>
      </c>
      <c r="F92" s="419" t="s">
        <v>75</v>
      </c>
      <c r="G92" s="416">
        <v>0.49</v>
      </c>
      <c r="H92" s="415">
        <v>0.01</v>
      </c>
      <c r="I92" s="415">
        <v>0.18</v>
      </c>
      <c r="J92" s="416">
        <v>0.16</v>
      </c>
      <c r="K92" s="415">
        <v>1.03</v>
      </c>
      <c r="L92" s="415">
        <v>0.13</v>
      </c>
      <c r="M92" s="416">
        <v>0.97</v>
      </c>
      <c r="N92" s="417">
        <v>2.5000000000000001E-2</v>
      </c>
      <c r="O92" s="418">
        <v>2.5999999999999999E-2</v>
      </c>
      <c r="P92" s="417">
        <v>-1E-3</v>
      </c>
      <c r="Q92" s="408">
        <v>0.04</v>
      </c>
      <c r="Y92" s="444" t="s">
        <v>174</v>
      </c>
      <c r="Z92" s="443">
        <v>-16.210801052521088</v>
      </c>
      <c r="AA92" s="443">
        <v>-17.55421223821029</v>
      </c>
      <c r="AB92" s="443">
        <v>-2.1963991935406995</v>
      </c>
      <c r="AC92" s="443">
        <v>-19.745330785264699</v>
      </c>
      <c r="AD92" s="443">
        <v>-19.972420201000599</v>
      </c>
    </row>
    <row r="93" spans="1:30" ht="14.4" x14ac:dyDescent="0.3">
      <c r="A93" s="442"/>
      <c r="C93" s="448">
        <v>44283</v>
      </c>
      <c r="D93" s="419" t="s">
        <v>75</v>
      </c>
      <c r="E93" s="419" t="s">
        <v>75</v>
      </c>
      <c r="F93" s="419" t="s">
        <v>75</v>
      </c>
      <c r="G93" s="416">
        <v>0.5</v>
      </c>
      <c r="H93" s="415">
        <v>0.01</v>
      </c>
      <c r="I93" s="415">
        <v>0.18</v>
      </c>
      <c r="J93" s="416">
        <v>0.16</v>
      </c>
      <c r="K93" s="415">
        <v>0.94</v>
      </c>
      <c r="L93" s="415">
        <v>0.13</v>
      </c>
      <c r="M93" s="416">
        <v>0.89</v>
      </c>
      <c r="N93" s="417">
        <v>2.5000000000000001E-2</v>
      </c>
      <c r="O93" s="418">
        <v>2.7E-2</v>
      </c>
      <c r="P93" s="417">
        <v>0</v>
      </c>
      <c r="Q93" s="408">
        <v>4.1000000000000002E-2</v>
      </c>
      <c r="Y93" s="444" t="s">
        <v>174</v>
      </c>
      <c r="Z93" s="443">
        <v>-16.364126857610483</v>
      </c>
      <c r="AA93" s="443">
        <v>-17.994936065885277</v>
      </c>
      <c r="AB93" s="443">
        <v>-2.1963991935406995</v>
      </c>
      <c r="AC93" s="443">
        <v>-19.582804224116757</v>
      </c>
      <c r="AD93" s="443">
        <v>-20.698500356141633</v>
      </c>
    </row>
    <row r="94" spans="1:30" ht="14.4" x14ac:dyDescent="0.3">
      <c r="A94" s="442"/>
      <c r="C94" s="448">
        <v>44290</v>
      </c>
      <c r="D94" s="419" t="s">
        <v>75</v>
      </c>
      <c r="E94" s="419" t="s">
        <v>75</v>
      </c>
      <c r="F94" s="419" t="s">
        <v>75</v>
      </c>
      <c r="G94" s="416">
        <v>0.28000000000000003</v>
      </c>
      <c r="H94" s="415">
        <v>0.01</v>
      </c>
      <c r="I94" s="415">
        <v>0.12</v>
      </c>
      <c r="J94" s="416">
        <v>0.11</v>
      </c>
      <c r="K94" s="415">
        <v>1.03</v>
      </c>
      <c r="L94" s="415">
        <v>0.14000000000000001</v>
      </c>
      <c r="M94" s="416">
        <v>0.97</v>
      </c>
      <c r="N94" s="417">
        <v>2.4E-2</v>
      </c>
      <c r="O94" s="418">
        <v>2.5999999999999999E-2</v>
      </c>
      <c r="P94" s="417">
        <v>-2E-3</v>
      </c>
      <c r="Q94" s="408">
        <v>4.1000000000000002E-2</v>
      </c>
      <c r="Y94" s="444" t="s">
        <v>174</v>
      </c>
      <c r="Z94" s="443">
        <v>-15.354916445140086</v>
      </c>
      <c r="AA94" s="443">
        <v>-17.874300817610102</v>
      </c>
      <c r="AB94" s="443">
        <v>-2.1963991935406995</v>
      </c>
      <c r="AC94" s="443">
        <v>-18.226484719243558</v>
      </c>
      <c r="AD94" s="443">
        <v>-20.998167360613017</v>
      </c>
    </row>
    <row r="95" spans="1:30" ht="14.4" x14ac:dyDescent="0.3">
      <c r="A95" s="442"/>
      <c r="C95" s="448">
        <v>44297</v>
      </c>
      <c r="D95" s="419" t="s">
        <v>75</v>
      </c>
      <c r="E95" s="419" t="s">
        <v>75</v>
      </c>
      <c r="F95" s="419" t="s">
        <v>75</v>
      </c>
      <c r="G95" s="416">
        <v>0.45</v>
      </c>
      <c r="H95" s="415">
        <v>0.02</v>
      </c>
      <c r="I95" s="415">
        <v>0.14000000000000001</v>
      </c>
      <c r="J95" s="416">
        <v>0.12</v>
      </c>
      <c r="K95" s="415">
        <v>0.84</v>
      </c>
      <c r="L95" s="415">
        <v>0.21</v>
      </c>
      <c r="M95" s="416">
        <v>0.79</v>
      </c>
      <c r="N95" s="417">
        <v>2.4E-2</v>
      </c>
      <c r="O95" s="418">
        <v>2.5999999999999999E-2</v>
      </c>
      <c r="P95" s="417">
        <v>1E-3</v>
      </c>
      <c r="Q95" s="408">
        <v>0.04</v>
      </c>
      <c r="Y95" s="444" t="s">
        <v>174</v>
      </c>
      <c r="Z95" s="443">
        <v>-20.732741494741916</v>
      </c>
      <c r="AA95" s="443">
        <v>-16.923839577989867</v>
      </c>
      <c r="AB95" s="443">
        <v>-2.1963991935406995</v>
      </c>
      <c r="AC95" s="443">
        <v>-22.289537898055613</v>
      </c>
      <c r="AD95" s="443">
        <v>-20.535154009888142</v>
      </c>
    </row>
    <row r="96" spans="1:30" ht="14.4" x14ac:dyDescent="0.3">
      <c r="A96" s="442"/>
      <c r="C96" s="448">
        <v>44304</v>
      </c>
      <c r="D96" s="419" t="s">
        <v>75</v>
      </c>
      <c r="E96" s="419" t="s">
        <v>75</v>
      </c>
      <c r="F96" s="419" t="s">
        <v>75</v>
      </c>
      <c r="G96" s="416">
        <v>0.46</v>
      </c>
      <c r="H96" s="415">
        <v>0.02</v>
      </c>
      <c r="I96" s="415">
        <v>0.15</v>
      </c>
      <c r="J96" s="416">
        <v>0.14000000000000001</v>
      </c>
      <c r="K96" s="415">
        <v>0.84</v>
      </c>
      <c r="L96" s="415">
        <v>0.2</v>
      </c>
      <c r="M96" s="416">
        <v>0.8</v>
      </c>
      <c r="N96" s="417">
        <v>2.5000000000000001E-2</v>
      </c>
      <c r="O96" s="418">
        <v>2.7E-2</v>
      </c>
      <c r="P96" s="417">
        <v>2E-3</v>
      </c>
      <c r="Q96" s="408">
        <v>4.1000000000000002E-2</v>
      </c>
      <c r="Y96" s="444" t="s">
        <v>174</v>
      </c>
      <c r="Z96" s="443">
        <v>-22.538919279340245</v>
      </c>
      <c r="AA96" s="443">
        <v>-16.725570297445408</v>
      </c>
      <c r="AB96" s="443">
        <v>-2.1963991935406995</v>
      </c>
      <c r="AC96" s="443">
        <v>-24.73002517019907</v>
      </c>
      <c r="AD96" s="443">
        <v>-20.102940079049365</v>
      </c>
    </row>
    <row r="97" spans="1:30" ht="14.4" x14ac:dyDescent="0.3">
      <c r="A97" s="442"/>
      <c r="C97" s="448">
        <v>44311</v>
      </c>
      <c r="D97" s="419" t="s">
        <v>75</v>
      </c>
      <c r="E97" s="419" t="s">
        <v>75</v>
      </c>
      <c r="F97" s="419" t="s">
        <v>75</v>
      </c>
      <c r="G97" s="416">
        <v>0.38</v>
      </c>
      <c r="H97" s="415">
        <v>0.04</v>
      </c>
      <c r="I97" s="415">
        <v>0.15</v>
      </c>
      <c r="J97" s="416">
        <v>0.13</v>
      </c>
      <c r="K97" s="415">
        <v>0.86</v>
      </c>
      <c r="L97" s="415">
        <v>0.18</v>
      </c>
      <c r="M97" s="416">
        <v>0.81</v>
      </c>
      <c r="N97" s="417">
        <v>2.5000000000000001E-2</v>
      </c>
      <c r="O97" s="418">
        <v>2.7E-2</v>
      </c>
      <c r="P97" s="417">
        <v>8.0000000000000002E-3</v>
      </c>
      <c r="Q97" s="408">
        <v>4.9000000000000002E-2</v>
      </c>
      <c r="Y97" s="444" t="s">
        <v>174</v>
      </c>
      <c r="Z97" s="443">
        <v>-15.509805310572997</v>
      </c>
      <c r="AA97" s="443">
        <v>-16.793806143358712</v>
      </c>
      <c r="AB97" s="443">
        <v>-2.1963991935406995</v>
      </c>
      <c r="AC97" s="443">
        <v>-21.618513487408009</v>
      </c>
      <c r="AD97" s="443">
        <v>-19.94165966186107</v>
      </c>
    </row>
    <row r="98" spans="1:30" ht="14.4" x14ac:dyDescent="0.3">
      <c r="A98" s="442"/>
      <c r="C98" s="448">
        <v>44318</v>
      </c>
      <c r="D98" s="419" t="s">
        <v>75</v>
      </c>
      <c r="E98" s="419" t="s">
        <v>75</v>
      </c>
      <c r="F98" s="419" t="s">
        <v>75</v>
      </c>
      <c r="G98" s="416">
        <v>0.43</v>
      </c>
      <c r="H98" s="415">
        <v>-0.01</v>
      </c>
      <c r="I98" s="415">
        <v>0.14000000000000001</v>
      </c>
      <c r="J98" s="416">
        <v>0.12</v>
      </c>
      <c r="K98" s="415">
        <v>0.72</v>
      </c>
      <c r="L98" s="415">
        <v>0.21</v>
      </c>
      <c r="M98" s="416">
        <v>0.68</v>
      </c>
      <c r="N98" s="417">
        <v>2.5000000000000001E-2</v>
      </c>
      <c r="O98" s="418">
        <v>2.7E-2</v>
      </c>
      <c r="P98" s="417">
        <v>1.4999999999999999E-2</v>
      </c>
      <c r="Q98" s="408">
        <v>5.1999999999999998E-2</v>
      </c>
      <c r="Y98" s="444" t="s">
        <v>174</v>
      </c>
      <c r="Z98" s="443">
        <v>-11.755566606002249</v>
      </c>
      <c r="AA98" s="443">
        <v>-17.301394298346104</v>
      </c>
      <c r="AB98" s="443">
        <v>-2.1963991935406995</v>
      </c>
      <c r="AC98" s="443">
        <v>-17.553381784929272</v>
      </c>
      <c r="AD98" s="443">
        <v>-20.375927893324352</v>
      </c>
    </row>
    <row r="99" spans="1:30" ht="14.4" x14ac:dyDescent="0.3">
      <c r="A99" s="442"/>
      <c r="C99" s="448">
        <v>44325</v>
      </c>
      <c r="D99" s="419" t="s">
        <v>75</v>
      </c>
      <c r="E99" s="419" t="s">
        <v>75</v>
      </c>
      <c r="F99" s="419" t="s">
        <v>75</v>
      </c>
      <c r="G99" s="416">
        <v>0.37</v>
      </c>
      <c r="H99" s="415">
        <v>-0.02</v>
      </c>
      <c r="I99" s="415">
        <v>0.12</v>
      </c>
      <c r="J99" s="416">
        <v>0.1</v>
      </c>
      <c r="K99" s="415">
        <v>0.71</v>
      </c>
      <c r="L99" s="415">
        <v>0.26</v>
      </c>
      <c r="M99" s="416">
        <v>0.68</v>
      </c>
      <c r="N99" s="417">
        <v>2.5999999999999999E-2</v>
      </c>
      <c r="O99" s="418">
        <v>2.7E-2</v>
      </c>
      <c r="P99" s="417">
        <v>1.2999999999999999E-2</v>
      </c>
      <c r="Q99" s="408">
        <v>5.1999999999999998E-2</v>
      </c>
      <c r="Y99" s="444">
        <v>43922</v>
      </c>
      <c r="Z99" s="443">
        <v>-14.822916088709887</v>
      </c>
      <c r="AA99" s="443">
        <v>-17.398780272497742</v>
      </c>
      <c r="AB99" s="443">
        <v>-16.381942263281047</v>
      </c>
      <c r="AC99" s="443">
        <v>-16.719833269393263</v>
      </c>
      <c r="AD99" s="443">
        <v>-20.489801338824122</v>
      </c>
    </row>
    <row r="100" spans="1:30" ht="14.4" x14ac:dyDescent="0.3">
      <c r="A100" s="442"/>
      <c r="C100" s="448">
        <v>44332</v>
      </c>
      <c r="D100" s="419" t="s">
        <v>75</v>
      </c>
      <c r="E100" s="419" t="s">
        <v>75</v>
      </c>
      <c r="F100" s="419" t="s">
        <v>75</v>
      </c>
      <c r="G100" s="416">
        <v>0.28000000000000003</v>
      </c>
      <c r="H100" s="415">
        <v>-0.01</v>
      </c>
      <c r="I100" s="415">
        <v>0.15</v>
      </c>
      <c r="J100" s="416">
        <v>0.13</v>
      </c>
      <c r="K100" s="415">
        <v>0.72</v>
      </c>
      <c r="L100" s="415">
        <v>0.28999999999999998</v>
      </c>
      <c r="M100" s="416">
        <v>0.69</v>
      </c>
      <c r="N100" s="417">
        <v>2.5999999999999999E-2</v>
      </c>
      <c r="O100" s="418">
        <v>2.8000000000000001E-2</v>
      </c>
      <c r="P100" s="417">
        <v>1.6E-2</v>
      </c>
      <c r="Q100" s="408">
        <v>5.3999999999999999E-2</v>
      </c>
      <c r="Y100" s="444" t="s">
        <v>174</v>
      </c>
      <c r="Z100" s="443">
        <v>-16.841777779003593</v>
      </c>
      <c r="AA100" s="443">
        <v>-17.356786048171021</v>
      </c>
      <c r="AB100" s="443">
        <v>-16.381942263281047</v>
      </c>
      <c r="AC100" s="443">
        <v>-18.453841303798697</v>
      </c>
      <c r="AD100" s="443">
        <v>-19.782630049293704</v>
      </c>
    </row>
    <row r="101" spans="1:30" ht="14.4" x14ac:dyDescent="0.3">
      <c r="A101" s="442"/>
      <c r="C101" s="448">
        <v>44339</v>
      </c>
      <c r="D101" s="419" t="s">
        <v>75</v>
      </c>
      <c r="E101" s="419" t="s">
        <v>75</v>
      </c>
      <c r="F101" s="419" t="s">
        <v>75</v>
      </c>
      <c r="G101" s="416">
        <v>0.25</v>
      </c>
      <c r="H101" s="415">
        <v>-0.02</v>
      </c>
      <c r="I101" s="415">
        <v>0.15</v>
      </c>
      <c r="J101" s="416">
        <v>0.13</v>
      </c>
      <c r="K101" s="415">
        <v>0.7</v>
      </c>
      <c r="L101" s="415">
        <v>0.21</v>
      </c>
      <c r="M101" s="416">
        <v>0.67</v>
      </c>
      <c r="N101" s="417">
        <v>2.7E-2</v>
      </c>
      <c r="O101" s="418">
        <v>2.8000000000000001E-2</v>
      </c>
      <c r="P101" s="417">
        <v>1.6E-2</v>
      </c>
      <c r="Q101" s="408">
        <v>5.3999999999999999E-2</v>
      </c>
      <c r="Y101" s="444" t="s">
        <v>174</v>
      </c>
      <c r="Z101" s="443">
        <v>-18.908033530051835</v>
      </c>
      <c r="AA101" s="443">
        <v>-18.201485278285997</v>
      </c>
      <c r="AB101" s="443">
        <v>-16.381942263281047</v>
      </c>
      <c r="AC101" s="443">
        <v>-21.266362339486534</v>
      </c>
      <c r="AD101" s="443">
        <v>-19.41974316664793</v>
      </c>
    </row>
    <row r="102" spans="1:30" ht="14.4" x14ac:dyDescent="0.3">
      <c r="A102" s="442"/>
      <c r="C102" s="448">
        <v>44346</v>
      </c>
      <c r="D102" s="419" t="s">
        <v>75</v>
      </c>
      <c r="E102" s="419" t="s">
        <v>75</v>
      </c>
      <c r="F102" s="419" t="s">
        <v>75</v>
      </c>
      <c r="G102" s="416">
        <v>0.21</v>
      </c>
      <c r="H102" s="415">
        <v>-0.03</v>
      </c>
      <c r="I102" s="415">
        <v>0.17</v>
      </c>
      <c r="J102" s="416">
        <v>0.14000000000000001</v>
      </c>
      <c r="K102" s="415">
        <v>0.66</v>
      </c>
      <c r="L102" s="415">
        <v>0.18</v>
      </c>
      <c r="M102" s="416">
        <v>0.63</v>
      </c>
      <c r="N102" s="417">
        <v>2.7E-2</v>
      </c>
      <c r="O102" s="418">
        <v>2.9000000000000001E-2</v>
      </c>
      <c r="P102" s="417">
        <v>1.7999999999999999E-2</v>
      </c>
      <c r="Q102" s="408">
        <v>5.8999999999999997E-2</v>
      </c>
      <c r="Y102" s="444" t="s">
        <v>174</v>
      </c>
      <c r="Z102" s="443">
        <v>-21.414443313803385</v>
      </c>
      <c r="AA102" s="443">
        <v>-19.350060705170936</v>
      </c>
      <c r="AB102" s="443">
        <v>-16.381942263281047</v>
      </c>
      <c r="AC102" s="443">
        <v>-23.086652016554012</v>
      </c>
      <c r="AD102" s="443">
        <v>-19.368311634692564</v>
      </c>
    </row>
    <row r="103" spans="1:30" ht="14.4" x14ac:dyDescent="0.3">
      <c r="A103" s="442"/>
      <c r="C103" s="448">
        <v>44353</v>
      </c>
      <c r="D103" s="419" t="s">
        <v>75</v>
      </c>
      <c r="E103" s="419" t="s">
        <v>75</v>
      </c>
      <c r="F103" s="419" t="s">
        <v>75</v>
      </c>
      <c r="G103" s="416">
        <v>0.21</v>
      </c>
      <c r="H103" s="415">
        <v>-0.1</v>
      </c>
      <c r="I103" s="415">
        <v>0.11</v>
      </c>
      <c r="J103" s="416">
        <v>0.09</v>
      </c>
      <c r="K103" s="415">
        <v>0.67</v>
      </c>
      <c r="L103" s="415">
        <v>0.26</v>
      </c>
      <c r="M103" s="416">
        <v>0.64</v>
      </c>
      <c r="N103" s="417">
        <v>2.7E-2</v>
      </c>
      <c r="O103" s="418">
        <v>2.9000000000000001E-2</v>
      </c>
      <c r="P103" s="417">
        <v>1.9E-2</v>
      </c>
      <c r="Q103" s="408">
        <v>5.8999999999999997E-2</v>
      </c>
      <c r="Y103" s="444" t="s">
        <v>174</v>
      </c>
      <c r="Z103" s="443">
        <v>-22.244959709053191</v>
      </c>
      <c r="AA103" s="443">
        <v>-20.129507432413572</v>
      </c>
      <c r="AB103" s="443">
        <v>-16.381942263281047</v>
      </c>
      <c r="AC103" s="443">
        <v>-19.779826143486133</v>
      </c>
      <c r="AD103" s="443">
        <v>-19.588376640906528</v>
      </c>
    </row>
    <row r="104" spans="1:30" ht="14.4" x14ac:dyDescent="0.3">
      <c r="A104" s="442"/>
      <c r="C104" s="448">
        <v>44360</v>
      </c>
      <c r="D104" s="419" t="s">
        <v>75</v>
      </c>
      <c r="E104" s="419" t="s">
        <v>75</v>
      </c>
      <c r="F104" s="419" t="s">
        <v>75</v>
      </c>
      <c r="G104" s="416">
        <v>0.32</v>
      </c>
      <c r="H104" s="415">
        <v>-0.13</v>
      </c>
      <c r="I104" s="415">
        <v>0.1</v>
      </c>
      <c r="J104" s="416">
        <v>7.0000000000000007E-2</v>
      </c>
      <c r="K104" s="415">
        <v>0.69</v>
      </c>
      <c r="L104" s="415">
        <v>0.44</v>
      </c>
      <c r="M104" s="416">
        <v>0.68</v>
      </c>
      <c r="N104" s="417">
        <v>2.8000000000000001E-2</v>
      </c>
      <c r="O104" s="418">
        <v>2.9000000000000001E-2</v>
      </c>
      <c r="P104" s="417">
        <v>1.0999999999999999E-2</v>
      </c>
      <c r="Q104" s="408">
        <v>5.8999999999999997E-2</v>
      </c>
      <c r="Y104" s="444" t="s">
        <v>174</v>
      </c>
      <c r="Z104" s="443">
        <v>-21.422699921377838</v>
      </c>
      <c r="AA104" s="443">
        <v>-20.83111460415989</v>
      </c>
      <c r="AB104" s="443">
        <v>-16.381942263281047</v>
      </c>
      <c r="AC104" s="443">
        <v>-19.078305308887607</v>
      </c>
      <c r="AD104" s="443">
        <v>-19.982609005564125</v>
      </c>
    </row>
    <row r="105" spans="1:30" ht="14.4" x14ac:dyDescent="0.3">
      <c r="A105" s="442"/>
      <c r="C105" s="448">
        <v>44367</v>
      </c>
      <c r="D105" s="419" t="s">
        <v>75</v>
      </c>
      <c r="E105" s="419" t="s">
        <v>75</v>
      </c>
      <c r="F105" s="419" t="s">
        <v>75</v>
      </c>
      <c r="G105" s="416">
        <v>0.34</v>
      </c>
      <c r="H105" s="415">
        <v>-0.01</v>
      </c>
      <c r="I105" s="415">
        <v>0.18</v>
      </c>
      <c r="J105" s="416">
        <v>0.16</v>
      </c>
      <c r="K105" s="415">
        <v>0.74</v>
      </c>
      <c r="L105" s="415">
        <v>0.33</v>
      </c>
      <c r="M105" s="416">
        <v>0.72</v>
      </c>
      <c r="N105" s="417">
        <v>2.8000000000000001E-2</v>
      </c>
      <c r="O105" s="418">
        <v>2.9000000000000001E-2</v>
      </c>
      <c r="P105" s="417">
        <v>1.6E-2</v>
      </c>
      <c r="Q105" s="408">
        <v>0.06</v>
      </c>
      <c r="Y105" s="444" t="s">
        <v>174</v>
      </c>
      <c r="Z105" s="443">
        <v>-19.7955945941968</v>
      </c>
      <c r="AA105" s="443">
        <v>-21.627278689111858</v>
      </c>
      <c r="AB105" s="443">
        <v>-16.381942263281047</v>
      </c>
      <c r="AC105" s="443">
        <v>-17.193361061241689</v>
      </c>
      <c r="AD105" s="443">
        <v>-20.571980185704358</v>
      </c>
    </row>
    <row r="106" spans="1:30" ht="14.4" x14ac:dyDescent="0.3">
      <c r="A106" s="442"/>
      <c r="C106" s="448">
        <v>44374</v>
      </c>
      <c r="D106" s="419" t="s">
        <v>75</v>
      </c>
      <c r="E106" s="419" t="s">
        <v>75</v>
      </c>
      <c r="F106" s="419" t="s">
        <v>75</v>
      </c>
      <c r="G106" s="416">
        <v>0.3</v>
      </c>
      <c r="H106" s="415">
        <v>-0.05</v>
      </c>
      <c r="I106" s="415">
        <v>0.17</v>
      </c>
      <c r="J106" s="416">
        <v>0.14000000000000001</v>
      </c>
      <c r="K106" s="415">
        <v>0.71</v>
      </c>
      <c r="L106" s="415">
        <v>0.36</v>
      </c>
      <c r="M106" s="416">
        <v>0.68</v>
      </c>
      <c r="N106" s="417">
        <v>2.9000000000000001E-2</v>
      </c>
      <c r="O106" s="418">
        <v>0.03</v>
      </c>
      <c r="P106" s="417">
        <v>1.7999999999999999E-2</v>
      </c>
      <c r="Q106" s="408">
        <v>6.0999999999999999E-2</v>
      </c>
      <c r="Y106" s="444" t="s">
        <v>174</v>
      </c>
      <c r="Z106" s="443">
        <v>-20.279043179408355</v>
      </c>
      <c r="AA106" s="443">
        <v>-21.514210417604833</v>
      </c>
      <c r="AB106" s="443">
        <v>-16.381942263281047</v>
      </c>
      <c r="AC106" s="443">
        <v>-18.260288312891035</v>
      </c>
      <c r="AD106" s="443">
        <v>-20.444304997187285</v>
      </c>
    </row>
    <row r="107" spans="1:30" ht="14.4" x14ac:dyDescent="0.3">
      <c r="A107" s="442"/>
      <c r="C107" s="448">
        <v>44381</v>
      </c>
      <c r="D107" s="419" t="s">
        <v>75</v>
      </c>
      <c r="E107" s="419" t="s">
        <v>75</v>
      </c>
      <c r="F107" s="419" t="s">
        <v>75</v>
      </c>
      <c r="G107" s="416">
        <v>0.31</v>
      </c>
      <c r="H107" s="415">
        <v>0</v>
      </c>
      <c r="I107" s="415">
        <v>0.2</v>
      </c>
      <c r="J107" s="416">
        <v>0.18</v>
      </c>
      <c r="K107" s="415">
        <v>0.76</v>
      </c>
      <c r="L107" s="415">
        <v>0.34</v>
      </c>
      <c r="M107" s="416">
        <v>0.73</v>
      </c>
      <c r="N107" s="417">
        <v>2.9000000000000001E-2</v>
      </c>
      <c r="O107" s="418">
        <v>0.03</v>
      </c>
      <c r="P107" s="417">
        <v>1.7000000000000001E-2</v>
      </c>
      <c r="Q107" s="408">
        <v>6.2E-2</v>
      </c>
      <c r="Y107" s="444" t="s">
        <v>174</v>
      </c>
      <c r="Z107" s="443">
        <v>-21.753027981227827</v>
      </c>
      <c r="AA107" s="443">
        <v>-21.864378741580911</v>
      </c>
      <c r="AB107" s="443">
        <v>-16.381942263281047</v>
      </c>
      <c r="AC107" s="443">
        <v>-21.213467856401863</v>
      </c>
      <c r="AD107" s="443">
        <v>-21.353330341655926</v>
      </c>
    </row>
    <row r="108" spans="1:30" ht="14.4" x14ac:dyDescent="0.3">
      <c r="A108" s="442"/>
      <c r="C108" s="448">
        <v>44388</v>
      </c>
      <c r="D108" s="419" t="s">
        <v>75</v>
      </c>
      <c r="E108" s="419" t="s">
        <v>75</v>
      </c>
      <c r="F108" s="419" t="s">
        <v>75</v>
      </c>
      <c r="G108" s="416">
        <v>0.34</v>
      </c>
      <c r="H108" s="415">
        <v>-0.02</v>
      </c>
      <c r="I108" s="415">
        <v>0.19</v>
      </c>
      <c r="J108" s="416">
        <v>0.16</v>
      </c>
      <c r="K108" s="415">
        <v>0.75</v>
      </c>
      <c r="L108" s="415">
        <v>0.45</v>
      </c>
      <c r="M108" s="416">
        <v>0.73</v>
      </c>
      <c r="N108" s="417" t="s">
        <v>338</v>
      </c>
      <c r="O108" s="418" t="s">
        <v>339</v>
      </c>
      <c r="P108" s="417" t="s">
        <v>338</v>
      </c>
      <c r="Q108" s="408" t="s">
        <v>339</v>
      </c>
      <c r="Y108" s="444" t="s">
        <v>174</v>
      </c>
      <c r="Z108" s="443">
        <v>-24.481182124715616</v>
      </c>
      <c r="AA108" s="443">
        <v>-21.486669531617533</v>
      </c>
      <c r="AB108" s="443">
        <v>-16.381942263281047</v>
      </c>
      <c r="AC108" s="443">
        <v>-25.391960600468181</v>
      </c>
      <c r="AD108" s="443">
        <v>-21.33762022828002</v>
      </c>
    </row>
    <row r="109" spans="1:30" ht="14.4" x14ac:dyDescent="0.3">
      <c r="A109" s="442"/>
      <c r="C109" s="448">
        <v>44395</v>
      </c>
      <c r="D109" s="419" t="s">
        <v>75</v>
      </c>
      <c r="E109" s="419" t="s">
        <v>75</v>
      </c>
      <c r="F109" s="419" t="s">
        <v>75</v>
      </c>
      <c r="G109" s="416">
        <v>0.28000000000000003</v>
      </c>
      <c r="H109" s="415">
        <v>-0.04</v>
      </c>
      <c r="I109" s="415">
        <v>0.16</v>
      </c>
      <c r="J109" s="416">
        <v>0.14000000000000001</v>
      </c>
      <c r="K109" s="415">
        <v>0.75</v>
      </c>
      <c r="L109" s="415">
        <v>0.46</v>
      </c>
      <c r="M109" s="416">
        <v>0.73</v>
      </c>
      <c r="N109" s="417">
        <v>0.03</v>
      </c>
      <c r="O109" s="418">
        <v>3.1E-2</v>
      </c>
      <c r="P109" s="417">
        <v>2.7E-2</v>
      </c>
      <c r="Q109" s="408">
        <v>6.6000000000000003E-2</v>
      </c>
      <c r="Y109" s="444" t="s">
        <v>174</v>
      </c>
      <c r="Z109" s="443">
        <v>-20.622965413254217</v>
      </c>
      <c r="AA109" s="443">
        <v>-21.034965981809766</v>
      </c>
      <c r="AB109" s="443">
        <v>-16.381942263281047</v>
      </c>
      <c r="AC109" s="443">
        <v>-22.192925696934495</v>
      </c>
      <c r="AD109" s="443">
        <v>-20.723940872856623</v>
      </c>
    </row>
    <row r="110" spans="1:30" ht="14.4" x14ac:dyDescent="0.3">
      <c r="A110" s="442"/>
      <c r="C110" s="448">
        <v>44402</v>
      </c>
      <c r="D110" s="419" t="s">
        <v>75</v>
      </c>
      <c r="E110" s="419" t="s">
        <v>75</v>
      </c>
      <c r="F110" s="419" t="s">
        <v>75</v>
      </c>
      <c r="G110" s="416">
        <v>0.17</v>
      </c>
      <c r="H110" s="415">
        <v>-0.06</v>
      </c>
      <c r="I110" s="415">
        <v>0.13</v>
      </c>
      <c r="J110" s="416">
        <v>0.11</v>
      </c>
      <c r="K110" s="415">
        <v>0.79</v>
      </c>
      <c r="L110" s="415">
        <v>0.51</v>
      </c>
      <c r="M110" s="416">
        <v>0.77</v>
      </c>
      <c r="N110" s="417">
        <v>3.1E-2</v>
      </c>
      <c r="O110" s="418">
        <v>3.2000000000000001E-2</v>
      </c>
      <c r="P110" s="417">
        <v>3.1E-2</v>
      </c>
      <c r="Q110" s="408">
        <v>6.8000000000000005E-2</v>
      </c>
      <c r="Y110" s="444" t="s">
        <v>174</v>
      </c>
      <c r="Z110" s="443">
        <v>-24.696137976885737</v>
      </c>
      <c r="AA110" s="443">
        <v>-20.666833090729174</v>
      </c>
      <c r="AB110" s="443">
        <v>-16.381942263281047</v>
      </c>
      <c r="AC110" s="443">
        <v>-26.143003554766636</v>
      </c>
      <c r="AD110" s="443">
        <v>-20.518394636564775</v>
      </c>
    </row>
    <row r="111" spans="1:30" ht="14.4" x14ac:dyDescent="0.3">
      <c r="A111" s="442"/>
      <c r="C111" s="448">
        <v>44409</v>
      </c>
      <c r="D111" s="419" t="s">
        <v>75</v>
      </c>
      <c r="E111" s="419" t="s">
        <v>75</v>
      </c>
      <c r="F111" s="419" t="s">
        <v>75</v>
      </c>
      <c r="G111" s="416">
        <v>0.18</v>
      </c>
      <c r="H111" s="415">
        <v>-0.09</v>
      </c>
      <c r="I111" s="415">
        <v>0.11</v>
      </c>
      <c r="J111" s="416">
        <v>0.09</v>
      </c>
      <c r="K111" s="415">
        <v>0.75</v>
      </c>
      <c r="L111" s="415">
        <v>0.54</v>
      </c>
      <c r="M111" s="416">
        <v>0.74</v>
      </c>
      <c r="N111" s="417">
        <v>3.1E-2</v>
      </c>
      <c r="O111" s="418">
        <v>3.2000000000000001E-2</v>
      </c>
      <c r="P111" s="417">
        <v>2.7E-2</v>
      </c>
      <c r="Q111" s="408">
        <v>6.9000000000000006E-2</v>
      </c>
      <c r="Y111" s="444" t="s">
        <v>174</v>
      </c>
      <c r="Z111" s="443">
        <v>-18.778735451634194</v>
      </c>
      <c r="AA111" s="443">
        <v>-20.500186235492517</v>
      </c>
      <c r="AB111" s="443">
        <v>-16.381942263281047</v>
      </c>
      <c r="AC111" s="443">
        <v>-18.968334515256245</v>
      </c>
      <c r="AD111" s="443">
        <v>-20.272943123646616</v>
      </c>
    </row>
    <row r="112" spans="1:30" ht="14.4" x14ac:dyDescent="0.3">
      <c r="A112" s="442"/>
      <c r="C112" s="448">
        <v>44416</v>
      </c>
      <c r="D112" s="419" t="s">
        <v>75</v>
      </c>
      <c r="E112" s="419" t="s">
        <v>75</v>
      </c>
      <c r="F112" s="419" t="s">
        <v>75</v>
      </c>
      <c r="G112" s="416">
        <v>0.25</v>
      </c>
      <c r="H112" s="415">
        <v>-0.13</v>
      </c>
      <c r="I112" s="415">
        <v>0.08</v>
      </c>
      <c r="J112" s="416">
        <v>0.06</v>
      </c>
      <c r="K112" s="415">
        <v>0.71</v>
      </c>
      <c r="L112" s="415">
        <v>0.63</v>
      </c>
      <c r="M112" s="416">
        <v>0.71</v>
      </c>
      <c r="N112" s="417">
        <v>3.2000000000000001E-2</v>
      </c>
      <c r="O112" s="418">
        <v>3.3000000000000002E-2</v>
      </c>
      <c r="P112" s="417">
        <v>0.03</v>
      </c>
      <c r="Q112" s="408">
        <v>7.0999999999999994E-2</v>
      </c>
      <c r="Y112" s="444" t="s">
        <v>174</v>
      </c>
      <c r="Z112" s="443">
        <v>-16.633669745542427</v>
      </c>
      <c r="AA112" s="443">
        <v>-20.144133742601657</v>
      </c>
      <c r="AB112" s="443">
        <v>-16.381942263281047</v>
      </c>
      <c r="AC112" s="443">
        <v>-12.8976055732779</v>
      </c>
      <c r="AD112" s="443">
        <v>-19.189875563526961</v>
      </c>
    </row>
    <row r="113" spans="1:30" ht="14.4" x14ac:dyDescent="0.3">
      <c r="A113" s="442"/>
      <c r="C113" s="448">
        <v>44423</v>
      </c>
      <c r="D113" s="419" t="s">
        <v>75</v>
      </c>
      <c r="E113" s="419" t="s">
        <v>75</v>
      </c>
      <c r="F113" s="419" t="s">
        <v>75</v>
      </c>
      <c r="G113" s="416">
        <v>0.15</v>
      </c>
      <c r="H113" s="415">
        <v>-0.19</v>
      </c>
      <c r="I113" s="415">
        <v>0.03</v>
      </c>
      <c r="J113" s="416">
        <v>0.01</v>
      </c>
      <c r="K113" s="415">
        <v>0.7</v>
      </c>
      <c r="L113" s="415">
        <v>0.66</v>
      </c>
      <c r="M113" s="416">
        <v>0.7</v>
      </c>
      <c r="N113" s="417">
        <v>3.2000000000000001E-2</v>
      </c>
      <c r="O113" s="418">
        <v>3.3000000000000002E-2</v>
      </c>
      <c r="P113" s="417">
        <v>3.4000000000000002E-2</v>
      </c>
      <c r="Q113" s="408">
        <v>7.1999999999999995E-2</v>
      </c>
      <c r="Y113" s="444" t="s">
        <v>174</v>
      </c>
      <c r="Z113" s="443">
        <v>-17.702112941844206</v>
      </c>
      <c r="AA113" s="443">
        <v>-20.448465164647583</v>
      </c>
      <c r="AB113" s="443">
        <v>-16.381942263281047</v>
      </c>
      <c r="AC113" s="443">
        <v>-16.8214646588481</v>
      </c>
      <c r="AD113" s="443">
        <v>-18.266526122911294</v>
      </c>
    </row>
    <row r="114" spans="1:30" ht="14.4" x14ac:dyDescent="0.3">
      <c r="A114" s="442"/>
      <c r="C114" s="448">
        <v>44430</v>
      </c>
      <c r="D114" s="419" t="s">
        <v>75</v>
      </c>
      <c r="E114" s="419" t="s">
        <v>75</v>
      </c>
      <c r="F114" s="419" t="s">
        <v>75</v>
      </c>
      <c r="G114" s="416">
        <v>0.11</v>
      </c>
      <c r="H114" s="415">
        <v>-0.24</v>
      </c>
      <c r="I114" s="415">
        <v>0.03</v>
      </c>
      <c r="J114" s="416">
        <v>0</v>
      </c>
      <c r="K114" s="415">
        <v>0.69</v>
      </c>
      <c r="L114" s="415">
        <v>0.75</v>
      </c>
      <c r="M114" s="416">
        <v>0.7</v>
      </c>
      <c r="N114" s="417">
        <v>3.3000000000000002E-2</v>
      </c>
      <c r="O114" s="418">
        <v>3.4000000000000002E-2</v>
      </c>
      <c r="P114" s="417">
        <v>0.03</v>
      </c>
      <c r="Q114" s="408">
        <v>7.2999999999999995E-2</v>
      </c>
      <c r="Y114" s="444" t="s">
        <v>174</v>
      </c>
      <c r="Z114" s="443">
        <v>-20.586499994571227</v>
      </c>
      <c r="AA114" s="443">
        <v>-20.513474475052274</v>
      </c>
      <c r="AB114" s="443">
        <v>-16.381942263281047</v>
      </c>
      <c r="AC114" s="443">
        <v>-19.495307265974759</v>
      </c>
      <c r="AD114" s="443">
        <v>-17.289992060386741</v>
      </c>
    </row>
    <row r="115" spans="1:30" ht="15" customHeight="1" x14ac:dyDescent="0.3">
      <c r="A115" s="442"/>
      <c r="C115" s="448">
        <v>44437</v>
      </c>
      <c r="D115" s="419" t="s">
        <v>75</v>
      </c>
      <c r="E115" s="419" t="s">
        <v>75</v>
      </c>
      <c r="F115" s="419" t="s">
        <v>75</v>
      </c>
      <c r="G115" s="416">
        <v>0.17</v>
      </c>
      <c r="H115" s="415">
        <v>-0.22</v>
      </c>
      <c r="I115" s="415">
        <v>0.02</v>
      </c>
      <c r="J115" s="416">
        <v>-0.01</v>
      </c>
      <c r="K115" s="415">
        <v>0.73</v>
      </c>
      <c r="L115" s="415">
        <v>0.62</v>
      </c>
      <c r="M115" s="416">
        <v>0.73</v>
      </c>
      <c r="N115" s="417">
        <v>3.4000000000000002E-2</v>
      </c>
      <c r="O115" s="418">
        <v>3.5000000000000003E-2</v>
      </c>
      <c r="P115" s="417">
        <v>2.4E-2</v>
      </c>
      <c r="Q115" s="408">
        <v>7.0999999999999994E-2</v>
      </c>
      <c r="Y115" s="444" t="s">
        <v>174</v>
      </c>
      <c r="Z115" s="443">
        <v>-21.988814674479578</v>
      </c>
      <c r="AA115" s="443">
        <v>-20.780489060647096</v>
      </c>
      <c r="AB115" s="443">
        <v>-16.381942263281047</v>
      </c>
      <c r="AC115" s="443">
        <v>-17.810487679630597</v>
      </c>
      <c r="AD115" s="443">
        <v>-16.698812668528117</v>
      </c>
    </row>
    <row r="116" spans="1:30" ht="15" customHeight="1" x14ac:dyDescent="0.3">
      <c r="A116" s="442"/>
      <c r="C116" s="448">
        <v>44444</v>
      </c>
      <c r="D116" s="419" t="s">
        <v>75</v>
      </c>
      <c r="E116" s="419" t="s">
        <v>75</v>
      </c>
      <c r="F116" s="419" t="s">
        <v>75</v>
      </c>
      <c r="G116" s="416">
        <v>0.22</v>
      </c>
      <c r="H116" s="415">
        <v>-0.16</v>
      </c>
      <c r="I116" s="415">
        <v>0.08</v>
      </c>
      <c r="J116" s="416">
        <v>0.05</v>
      </c>
      <c r="K116" s="415">
        <v>0.78</v>
      </c>
      <c r="L116" s="415">
        <v>0.56000000000000005</v>
      </c>
      <c r="M116" s="416">
        <v>0.77</v>
      </c>
      <c r="N116" s="417">
        <v>3.4000000000000002E-2</v>
      </c>
      <c r="O116" s="418">
        <v>3.5000000000000003E-2</v>
      </c>
      <c r="P116" s="417">
        <v>3.5000000000000003E-2</v>
      </c>
      <c r="Q116" s="408">
        <v>7.8E-2</v>
      </c>
      <c r="Y116" s="444" t="s">
        <v>174</v>
      </c>
      <c r="Z116" s="443">
        <v>-22.753285367575689</v>
      </c>
      <c r="AA116" s="443">
        <v>-20.789925502782296</v>
      </c>
      <c r="AB116" s="443">
        <v>-16.381942263281047</v>
      </c>
      <c r="AC116" s="443">
        <v>-15.729479612624829</v>
      </c>
      <c r="AD116" s="443">
        <v>-16.739963620068348</v>
      </c>
    </row>
    <row r="117" spans="1:30" x14ac:dyDescent="0.3">
      <c r="A117" s="442"/>
      <c r="C117" s="420"/>
      <c r="D117" s="32"/>
      <c r="E117" s="32"/>
      <c r="F117" s="32"/>
      <c r="G117" s="32"/>
      <c r="H117" s="409"/>
      <c r="I117" s="409"/>
      <c r="J117" s="410"/>
      <c r="K117" s="411"/>
      <c r="L117" s="411"/>
      <c r="M117" s="410"/>
      <c r="N117" s="410"/>
      <c r="O117" s="410"/>
      <c r="P117" s="410"/>
      <c r="Q117" s="409"/>
      <c r="Y117" s="444" t="s">
        <v>174</v>
      </c>
      <c r="Z117" s="443">
        <v>-25.151203149718587</v>
      </c>
      <c r="AA117" s="443">
        <v>-21.052076808635281</v>
      </c>
      <c r="AB117" s="443">
        <v>-16.381942263281047</v>
      </c>
      <c r="AC117" s="443">
        <v>-19.307265117094758</v>
      </c>
      <c r="AD117" s="443">
        <v>-16.933339186639049</v>
      </c>
    </row>
    <row r="118" spans="1:30" x14ac:dyDescent="0.3">
      <c r="A118" s="442"/>
      <c r="C118" s="414"/>
      <c r="D118" s="442"/>
      <c r="J118" s="29"/>
      <c r="M118" s="29"/>
      <c r="N118" s="29"/>
      <c r="O118" s="29"/>
      <c r="P118" s="29"/>
      <c r="Y118" s="444" t="s">
        <v>174</v>
      </c>
      <c r="Z118" s="443">
        <v>-20.647837550797973</v>
      </c>
      <c r="AA118" s="443">
        <v>-20.882262916247587</v>
      </c>
      <c r="AB118" s="443">
        <v>-16.381942263281047</v>
      </c>
      <c r="AC118" s="443">
        <v>-14.830078772245884</v>
      </c>
      <c r="AD118" s="443">
        <v>-16.511989458709131</v>
      </c>
    </row>
    <row r="119" spans="1:30" x14ac:dyDescent="0.3">
      <c r="A119" s="442"/>
      <c r="C119" s="29" t="s">
        <v>82</v>
      </c>
      <c r="D119" s="29"/>
      <c r="E119" s="29"/>
      <c r="F119" s="29"/>
      <c r="G119" s="29"/>
      <c r="H119" s="29"/>
      <c r="J119" s="29"/>
      <c r="M119" s="29"/>
      <c r="N119" s="29"/>
      <c r="O119" s="29"/>
      <c r="P119" s="29"/>
      <c r="Y119" s="444" t="s">
        <v>174</v>
      </c>
      <c r="Z119" s="443">
        <v>-16.699724840488802</v>
      </c>
      <c r="AA119" s="443">
        <v>-20.851939786456448</v>
      </c>
      <c r="AB119" s="443">
        <v>-16.381942263281047</v>
      </c>
      <c r="AC119" s="443">
        <v>-13.185662234059507</v>
      </c>
      <c r="AD119" s="443">
        <v>-16.45134747397298</v>
      </c>
    </row>
    <row r="120" spans="1:30" x14ac:dyDescent="0.3">
      <c r="A120" s="442"/>
      <c r="C120" s="29" t="s">
        <v>285</v>
      </c>
      <c r="D120" s="29"/>
      <c r="E120" s="29"/>
      <c r="F120" s="29"/>
      <c r="G120" s="29"/>
      <c r="H120" s="29"/>
      <c r="I120" s="29"/>
      <c r="J120" s="29"/>
      <c r="M120" s="29"/>
      <c r="N120" s="29"/>
      <c r="O120" s="29"/>
      <c r="P120" s="29"/>
      <c r="Y120" s="444" t="s">
        <v>174</v>
      </c>
      <c r="Z120" s="443">
        <v>-19.537172082815108</v>
      </c>
      <c r="AA120" s="443">
        <v>-20.909677678263051</v>
      </c>
      <c r="AB120" s="443">
        <v>-16.381942263281047</v>
      </c>
      <c r="AC120" s="443">
        <v>-18.175093624843015</v>
      </c>
      <c r="AD120" s="443">
        <v>-17.126941017457977</v>
      </c>
    </row>
    <row r="121" spans="1:30" x14ac:dyDescent="0.3">
      <c r="A121" s="442"/>
      <c r="C121" s="69"/>
      <c r="D121" s="69"/>
      <c r="E121" s="69"/>
      <c r="F121" s="69"/>
      <c r="G121" s="69"/>
      <c r="H121" s="69"/>
      <c r="J121" s="29"/>
      <c r="M121" s="29"/>
      <c r="N121" s="29"/>
      <c r="O121" s="29"/>
      <c r="P121" s="29"/>
      <c r="Y121" s="444" t="s">
        <v>174</v>
      </c>
      <c r="Z121" s="443">
        <v>-19.397802747857398</v>
      </c>
      <c r="AA121" s="443">
        <v>-20.177810244223036</v>
      </c>
      <c r="AB121" s="443">
        <v>-16.381942263281047</v>
      </c>
      <c r="AC121" s="443">
        <v>-16.54585917046532</v>
      </c>
      <c r="AD121" s="443">
        <v>-17.274340025077784</v>
      </c>
    </row>
    <row r="122" spans="1:30" ht="15.6" customHeight="1" x14ac:dyDescent="0.3">
      <c r="A122" s="442"/>
      <c r="Y122" s="444" t="s">
        <v>174</v>
      </c>
      <c r="Z122" s="443">
        <v>-21.776552765941581</v>
      </c>
      <c r="AA122" s="443">
        <v>-19.701464047998012</v>
      </c>
      <c r="AB122" s="443">
        <v>-16.381942263281047</v>
      </c>
      <c r="AC122" s="443">
        <v>-17.385993786477556</v>
      </c>
      <c r="AD122" s="443">
        <v>-17.917814027605569</v>
      </c>
    </row>
    <row r="123" spans="1:30" ht="15.6" customHeight="1" x14ac:dyDescent="0.3">
      <c r="A123" s="442"/>
      <c r="Y123" s="444" t="s">
        <v>174</v>
      </c>
      <c r="Z123" s="443">
        <v>-23.157450610221932</v>
      </c>
      <c r="AA123" s="443">
        <v>-19.568250782538541</v>
      </c>
      <c r="AB123" s="443">
        <v>-16.381942263281047</v>
      </c>
      <c r="AC123" s="443">
        <v>-20.458634417019809</v>
      </c>
      <c r="AD123" s="443">
        <v>-18.652211311043281</v>
      </c>
    </row>
    <row r="124" spans="1:30" ht="15.6" customHeight="1" x14ac:dyDescent="0.3">
      <c r="A124" s="442"/>
      <c r="Y124" s="444" t="s">
        <v>174</v>
      </c>
      <c r="Z124" s="443">
        <v>-20.02813111143848</v>
      </c>
      <c r="AA124" s="443">
        <v>-18.956554815592963</v>
      </c>
      <c r="AB124" s="443">
        <v>-16.381942263281047</v>
      </c>
      <c r="AC124" s="443">
        <v>-20.33905817043339</v>
      </c>
      <c r="AD124" s="443">
        <v>-18.565832480628753</v>
      </c>
    </row>
    <row r="125" spans="1:30" ht="15.6" customHeight="1" x14ac:dyDescent="0.3">
      <c r="A125" s="442"/>
      <c r="C125" s="535" t="s">
        <v>157</v>
      </c>
      <c r="D125" s="535"/>
      <c r="E125" s="535"/>
      <c r="F125" s="535"/>
      <c r="G125" s="535"/>
      <c r="H125" s="535"/>
      <c r="I125" s="535"/>
      <c r="J125" s="535"/>
      <c r="K125" s="535"/>
      <c r="L125" s="535"/>
      <c r="M125" s="535"/>
      <c r="N125" s="535"/>
      <c r="Y125" s="444" t="s">
        <v>174</v>
      </c>
      <c r="Z125" s="443">
        <v>-17.313414177222803</v>
      </c>
      <c r="AA125" s="443">
        <v>-18.69559683839044</v>
      </c>
      <c r="AB125" s="443">
        <v>-16.381942263281047</v>
      </c>
      <c r="AC125" s="443">
        <v>-19.334396789940385</v>
      </c>
      <c r="AD125" s="443">
        <v>-18.360547568188696</v>
      </c>
    </row>
    <row r="126" spans="1:30" ht="15.6" customHeight="1" x14ac:dyDescent="0.3">
      <c r="A126" s="442"/>
      <c r="C126" s="442"/>
      <c r="D126" s="442"/>
      <c r="Y126" s="444" t="s">
        <v>174</v>
      </c>
      <c r="Z126" s="443">
        <v>-15.767231982272484</v>
      </c>
      <c r="AA126" s="443">
        <v>-18.919026405109896</v>
      </c>
      <c r="AB126" s="443">
        <v>-16.381942263281047</v>
      </c>
      <c r="AC126" s="443">
        <v>-18.326443218123472</v>
      </c>
      <c r="AD126" s="443">
        <v>-18.947493684794413</v>
      </c>
    </row>
    <row r="127" spans="1:30" ht="15.6" customHeight="1" x14ac:dyDescent="0.3">
      <c r="A127" s="442"/>
      <c r="C127" s="536" t="s">
        <v>39</v>
      </c>
      <c r="D127" s="537"/>
      <c r="E127" s="540" t="s">
        <v>306</v>
      </c>
      <c r="F127" s="541"/>
      <c r="G127" s="541"/>
      <c r="H127" s="542"/>
      <c r="I127" s="540" t="s">
        <v>311</v>
      </c>
      <c r="J127" s="541"/>
      <c r="K127" s="541"/>
      <c r="L127" s="542"/>
      <c r="Y127" s="444" t="s">
        <v>174</v>
      </c>
      <c r="Z127" s="443">
        <v>-15.255300314196056</v>
      </c>
      <c r="AA127" s="443">
        <v>-18.860368909559952</v>
      </c>
      <c r="AB127" s="443">
        <v>-16.381942263281047</v>
      </c>
      <c r="AC127" s="443">
        <v>-17.570441811941322</v>
      </c>
      <c r="AD127" s="443">
        <v>-19.118513891304321</v>
      </c>
    </row>
    <row r="128" spans="1:30" ht="15.6" customHeight="1" x14ac:dyDescent="0.3">
      <c r="A128" s="442"/>
      <c r="C128" s="538"/>
      <c r="D128" s="539"/>
      <c r="E128" s="543" t="s">
        <v>305</v>
      </c>
      <c r="F128" s="510" t="s">
        <v>156</v>
      </c>
      <c r="G128" s="556" t="s">
        <v>312</v>
      </c>
      <c r="H128" s="537"/>
      <c r="I128" s="543" t="s">
        <v>305</v>
      </c>
      <c r="J128" s="510" t="s">
        <v>156</v>
      </c>
      <c r="K128" s="556" t="s">
        <v>313</v>
      </c>
      <c r="L128" s="537"/>
      <c r="Y128" s="444" t="s">
        <v>174</v>
      </c>
      <c r="Z128" s="443">
        <v>-17.571096907439738</v>
      </c>
      <c r="AA128" s="443">
        <v>-19.647643073775832</v>
      </c>
      <c r="AB128" s="443">
        <v>-16.381942263281047</v>
      </c>
      <c r="AC128" s="443">
        <v>-15.108864783384931</v>
      </c>
      <c r="AD128" s="443">
        <v>-19.799191153206436</v>
      </c>
    </row>
    <row r="129" spans="1:30" ht="15.6" customHeight="1" x14ac:dyDescent="0.3">
      <c r="A129" s="442"/>
      <c r="C129" s="538"/>
      <c r="D129" s="539"/>
      <c r="E129" s="544"/>
      <c r="F129" s="545"/>
      <c r="G129" s="557"/>
      <c r="H129" s="539"/>
      <c r="I129" s="544"/>
      <c r="J129" s="545"/>
      <c r="K129" s="557"/>
      <c r="L129" s="539"/>
      <c r="Y129" s="444">
        <v>43952</v>
      </c>
      <c r="Z129" s="443">
        <v>-23.340559732977791</v>
      </c>
      <c r="AA129" s="443">
        <v>-19.530260438098857</v>
      </c>
      <c r="AB129" s="443">
        <v>-16.381942263281047</v>
      </c>
      <c r="AC129" s="443">
        <v>-21.494616602717571</v>
      </c>
      <c r="AD129" s="443">
        <v>-19.453643784570211</v>
      </c>
    </row>
    <row r="130" spans="1:30" ht="15.6" customHeight="1" x14ac:dyDescent="0.3">
      <c r="A130" s="442"/>
      <c r="C130" s="421"/>
      <c r="D130" s="422"/>
      <c r="E130" s="422"/>
      <c r="J130" s="29"/>
      <c r="K130" s="423"/>
      <c r="Y130" s="444" t="s">
        <v>174</v>
      </c>
      <c r="Z130" s="443">
        <v>-22.746848141372297</v>
      </c>
      <c r="AA130" s="443">
        <v>-20.065379811107583</v>
      </c>
      <c r="AB130" s="443">
        <v>-16.381942263281047</v>
      </c>
      <c r="AC130" s="443">
        <v>-21.655775862589167</v>
      </c>
      <c r="AD130" s="443">
        <v>-19.37281591912917</v>
      </c>
    </row>
    <row r="131" spans="1:30" x14ac:dyDescent="0.3">
      <c r="A131" s="442"/>
      <c r="C131" s="424"/>
      <c r="D131" s="424"/>
      <c r="E131" s="424"/>
      <c r="F131" s="424"/>
      <c r="G131" s="424"/>
      <c r="H131" s="424"/>
      <c r="I131" s="424"/>
      <c r="J131" s="424"/>
      <c r="K131" s="425"/>
      <c r="L131" s="425"/>
      <c r="M131" s="424"/>
      <c r="N131" s="424"/>
      <c r="O131" s="424"/>
      <c r="Y131" s="444" t="s">
        <v>174</v>
      </c>
      <c r="Z131" s="443">
        <v>-25.539050260949658</v>
      </c>
      <c r="AA131" s="443">
        <v>-20.439372995585227</v>
      </c>
      <c r="AB131" s="443">
        <v>-16.381942263281047</v>
      </c>
      <c r="AC131" s="443">
        <v>-25.103799003748222</v>
      </c>
      <c r="AD131" s="443">
        <v>-19.266701260380046</v>
      </c>
    </row>
    <row r="132" spans="1:30" x14ac:dyDescent="0.3">
      <c r="A132" s="442"/>
      <c r="C132" s="527" t="s">
        <v>304</v>
      </c>
      <c r="D132" s="527"/>
      <c r="E132" s="426">
        <v>0.09</v>
      </c>
      <c r="F132" s="399">
        <v>35.200000000000003</v>
      </c>
      <c r="G132" s="427"/>
      <c r="H132" s="428">
        <v>0.45</v>
      </c>
      <c r="I132" s="426">
        <v>0.36</v>
      </c>
      <c r="J132" s="399">
        <v>37.1</v>
      </c>
      <c r="K132" s="429"/>
      <c r="L132" s="429">
        <v>0.32</v>
      </c>
      <c r="N132" s="100"/>
      <c r="Y132" s="444" t="s">
        <v>174</v>
      </c>
      <c r="Z132" s="443">
        <v>-16.491735727483977</v>
      </c>
      <c r="AA132" s="443">
        <v>-20.876402044280933</v>
      </c>
      <c r="AB132" s="443">
        <v>-16.381942263281047</v>
      </c>
      <c r="AC132" s="443">
        <v>-16.9155652094868</v>
      </c>
      <c r="AD132" s="443">
        <v>-19.885855007126047</v>
      </c>
    </row>
    <row r="133" spans="1:30" x14ac:dyDescent="0.3">
      <c r="A133" s="442"/>
      <c r="C133" s="421"/>
      <c r="D133" s="422"/>
      <c r="E133" s="422"/>
      <c r="F133" s="400"/>
      <c r="G133" s="427"/>
      <c r="H133" s="398"/>
      <c r="J133" s="400"/>
      <c r="K133" s="406"/>
      <c r="L133" s="406"/>
      <c r="N133" s="101"/>
      <c r="Y133" s="444" t="s">
        <v>174</v>
      </c>
      <c r="Z133" s="443">
        <v>-19.513067593333556</v>
      </c>
      <c r="AA133" s="443">
        <v>-20.291119023995943</v>
      </c>
      <c r="AB133" s="443">
        <v>-16.381942263281047</v>
      </c>
      <c r="AC133" s="443">
        <v>-17.760648160036169</v>
      </c>
      <c r="AD133" s="443">
        <v>-19.509607129223248</v>
      </c>
    </row>
    <row r="134" spans="1:30" x14ac:dyDescent="0.3">
      <c r="A134" s="442"/>
      <c r="C134" s="527" t="s">
        <v>307</v>
      </c>
      <c r="D134" s="527"/>
      <c r="E134" s="426">
        <v>-0.47</v>
      </c>
      <c r="F134" s="399">
        <v>39.299999999999997</v>
      </c>
      <c r="G134" s="430"/>
      <c r="H134" s="428">
        <v>0.67</v>
      </c>
      <c r="I134" s="426">
        <v>0.09</v>
      </c>
      <c r="J134" s="399">
        <v>38.700000000000003</v>
      </c>
      <c r="K134" s="429"/>
      <c r="L134" s="429">
        <v>0.52</v>
      </c>
      <c r="M134" s="102"/>
      <c r="N134" s="99"/>
      <c r="Y134" s="444" t="s">
        <v>174</v>
      </c>
      <c r="Z134" s="443">
        <v>-17.873252605539562</v>
      </c>
      <c r="AA134" s="443">
        <v>-20.251079261494663</v>
      </c>
      <c r="AB134" s="443">
        <v>-16.381942263281047</v>
      </c>
      <c r="AC134" s="443">
        <v>-16.827639200697448</v>
      </c>
      <c r="AD134" s="443">
        <v>-19.579577109191909</v>
      </c>
    </row>
    <row r="135" spans="1:30" x14ac:dyDescent="0.3">
      <c r="A135" s="442"/>
      <c r="C135" s="559"/>
      <c r="D135" s="559"/>
      <c r="E135" s="426"/>
      <c r="F135" s="399"/>
      <c r="G135" s="430"/>
      <c r="H135" s="428"/>
      <c r="I135" s="426"/>
      <c r="J135" s="399"/>
      <c r="K135" s="429"/>
      <c r="L135" s="429"/>
      <c r="M135" s="102"/>
      <c r="N135" s="99"/>
      <c r="Y135" s="444" t="s">
        <v>174</v>
      </c>
      <c r="Z135" s="443">
        <v>-20.630300248309684</v>
      </c>
      <c r="AA135" s="443">
        <v>-20.226114765062707</v>
      </c>
      <c r="AB135" s="443">
        <v>-16.381942263281047</v>
      </c>
      <c r="AC135" s="443">
        <v>-19.442941010606958</v>
      </c>
      <c r="AD135" s="443">
        <v>-19.382661208365366</v>
      </c>
    </row>
    <row r="136" spans="1:30" x14ac:dyDescent="0.3">
      <c r="A136" s="442"/>
      <c r="C136" s="527" t="s">
        <v>308</v>
      </c>
      <c r="D136" s="527"/>
      <c r="E136" s="426">
        <v>-0.09</v>
      </c>
      <c r="F136" s="399">
        <v>37.4</v>
      </c>
      <c r="G136" s="430"/>
      <c r="H136" s="428">
        <v>0.47</v>
      </c>
      <c r="I136" s="426">
        <v>0.25</v>
      </c>
      <c r="J136" s="399">
        <v>36.6</v>
      </c>
      <c r="K136" s="429"/>
      <c r="L136" s="429">
        <v>0.42</v>
      </c>
      <c r="M136" s="102"/>
      <c r="N136" s="99"/>
      <c r="Y136" s="444" t="s">
        <v>174</v>
      </c>
      <c r="Z136" s="443">
        <v>-19.243578590982857</v>
      </c>
      <c r="AA136" s="443">
        <v>-20.794728431572782</v>
      </c>
      <c r="AB136" s="443">
        <v>-16.381942263281047</v>
      </c>
      <c r="AC136" s="443">
        <v>-18.860881457397966</v>
      </c>
      <c r="AD136" s="443">
        <v>-19.657790301645864</v>
      </c>
    </row>
    <row r="137" spans="1:30" x14ac:dyDescent="0.3">
      <c r="A137" s="442"/>
      <c r="C137" s="495"/>
      <c r="D137" s="495"/>
      <c r="E137" s="426"/>
      <c r="F137" s="399"/>
      <c r="G137" s="430"/>
      <c r="H137" s="428"/>
      <c r="I137" s="426"/>
      <c r="J137" s="399"/>
      <c r="K137" s="429"/>
      <c r="L137" s="429"/>
      <c r="M137" s="102"/>
      <c r="N137" s="99"/>
      <c r="Y137" s="444" t="s">
        <v>174</v>
      </c>
      <c r="Z137" s="443">
        <v>-22.466569803863361</v>
      </c>
      <c r="AA137" s="443">
        <v>-20.78623310615389</v>
      </c>
      <c r="AB137" s="443">
        <v>-16.381942263281047</v>
      </c>
      <c r="AC137" s="443">
        <v>-22.145565722369795</v>
      </c>
      <c r="AD137" s="443">
        <v>-19.582633905500927</v>
      </c>
    </row>
    <row r="138" spans="1:30" x14ac:dyDescent="0.3">
      <c r="A138" s="442"/>
      <c r="C138" s="527" t="s">
        <v>309</v>
      </c>
      <c r="D138" s="527"/>
      <c r="E138" s="426">
        <v>-0.11</v>
      </c>
      <c r="F138" s="399">
        <v>38.6</v>
      </c>
      <c r="G138" s="430"/>
      <c r="H138" s="428">
        <v>0.47</v>
      </c>
      <c r="I138" s="426">
        <v>0.41</v>
      </c>
      <c r="J138" s="399">
        <v>36.6</v>
      </c>
      <c r="K138" s="429"/>
      <c r="L138" s="429">
        <v>0.42</v>
      </c>
      <c r="M138" s="102"/>
      <c r="N138" s="99"/>
      <c r="Y138" s="444" t="s">
        <v>174</v>
      </c>
      <c r="Z138" s="443">
        <v>-25.364298785925978</v>
      </c>
      <c r="AA138" s="443">
        <v>-20.985568523699392</v>
      </c>
      <c r="AB138" s="443">
        <v>-16.381942263281047</v>
      </c>
      <c r="AC138" s="443">
        <v>-23.725387697962447</v>
      </c>
      <c r="AD138" s="443">
        <v>-19.858663956451576</v>
      </c>
    </row>
    <row r="139" spans="1:30" x14ac:dyDescent="0.3">
      <c r="A139" s="442"/>
      <c r="C139" s="559"/>
      <c r="D139" s="559"/>
      <c r="E139" s="426"/>
      <c r="F139" s="399"/>
      <c r="G139" s="430"/>
      <c r="H139" s="428"/>
      <c r="I139" s="426"/>
      <c r="J139" s="399"/>
      <c r="K139" s="429"/>
      <c r="L139" s="429"/>
      <c r="M139" s="102"/>
      <c r="N139" s="99"/>
      <c r="Y139" s="444" t="s">
        <v>174</v>
      </c>
      <c r="Z139" s="443">
        <v>-20.47203139305444</v>
      </c>
      <c r="AA139" s="443">
        <v>-20.764284457030247</v>
      </c>
      <c r="AB139" s="443">
        <v>-16.381942263281047</v>
      </c>
      <c r="AC139" s="443">
        <v>-18.841468862450256</v>
      </c>
      <c r="AD139" s="443">
        <v>-19.588628767990649</v>
      </c>
    </row>
    <row r="140" spans="1:30" x14ac:dyDescent="0.3">
      <c r="A140" s="442"/>
      <c r="C140" s="527" t="s">
        <v>310</v>
      </c>
      <c r="D140" s="527"/>
      <c r="E140" s="426">
        <v>-0.31</v>
      </c>
      <c r="F140" s="399">
        <v>37.200000000000003</v>
      </c>
      <c r="G140" s="430"/>
      <c r="H140" s="428">
        <v>0.61</v>
      </c>
      <c r="I140" s="426">
        <v>0.46</v>
      </c>
      <c r="J140" s="399">
        <v>37.6</v>
      </c>
      <c r="K140" s="429"/>
      <c r="L140" s="429">
        <v>0.46</v>
      </c>
      <c r="M140" s="102"/>
      <c r="N140" s="99"/>
      <c r="Y140" s="444" t="s">
        <v>174</v>
      </c>
      <c r="Z140" s="443">
        <v>-19.453600315401339</v>
      </c>
      <c r="AA140" s="443">
        <v>-20.116410608828488</v>
      </c>
      <c r="AB140" s="443">
        <v>-16.381942263281047</v>
      </c>
      <c r="AC140" s="443">
        <v>-17.234553387021634</v>
      </c>
      <c r="AD140" s="443">
        <v>-19.462053374299824</v>
      </c>
    </row>
    <row r="141" spans="1:30" ht="15" customHeight="1" x14ac:dyDescent="0.3">
      <c r="A141" s="442"/>
      <c r="C141" s="559"/>
      <c r="D141" s="559"/>
      <c r="E141" s="431"/>
      <c r="F141" s="397"/>
      <c r="G141" s="432"/>
      <c r="H141" s="433"/>
      <c r="I141" s="431"/>
      <c r="J141" s="432"/>
      <c r="K141" s="429"/>
      <c r="L141" s="429"/>
      <c r="M141" s="102"/>
      <c r="N141" s="99"/>
      <c r="Y141" s="444" t="s">
        <v>174</v>
      </c>
      <c r="Z141" s="443">
        <v>-19.268600528358082</v>
      </c>
      <c r="AA141" s="443">
        <v>-20.095401585583186</v>
      </c>
      <c r="AB141" s="443">
        <v>-16.381942263281047</v>
      </c>
      <c r="AC141" s="443">
        <v>-18.75984955735197</v>
      </c>
      <c r="AD141" s="443">
        <v>-19.055986992794775</v>
      </c>
    </row>
    <row r="142" spans="1:30" ht="12.75" customHeight="1" x14ac:dyDescent="0.3">
      <c r="A142" s="442"/>
      <c r="C142" s="560"/>
      <c r="D142" s="560"/>
      <c r="E142" s="401"/>
      <c r="F142" s="401"/>
      <c r="G142" s="402"/>
      <c r="H142" s="434"/>
      <c r="I142" s="401"/>
      <c r="J142" s="402"/>
      <c r="K142" s="407"/>
      <c r="L142" s="435"/>
      <c r="M142" s="102"/>
      <c r="N142" s="99"/>
      <c r="Y142" s="444" t="s">
        <v>174</v>
      </c>
      <c r="Z142" s="443">
        <v>-19.081311781625665</v>
      </c>
      <c r="AA142" s="443">
        <v>-20.004966604512408</v>
      </c>
      <c r="AB142" s="443">
        <v>-16.381942263281047</v>
      </c>
      <c r="AC142" s="443">
        <v>-17.552694691380466</v>
      </c>
      <c r="AD142" s="443">
        <v>-18.865641629512702</v>
      </c>
    </row>
    <row r="143" spans="1:30" ht="13.5" customHeight="1" x14ac:dyDescent="0.3">
      <c r="A143" s="442"/>
      <c r="C143" s="561"/>
      <c r="D143" s="561"/>
      <c r="E143" s="431"/>
      <c r="F143" s="431"/>
      <c r="G143" s="432"/>
      <c r="H143" s="433"/>
      <c r="I143" s="431"/>
      <c r="J143" s="432"/>
      <c r="L143" s="436"/>
      <c r="M143" s="102"/>
      <c r="N143" s="99"/>
      <c r="Y143" s="444" t="s">
        <v>174</v>
      </c>
      <c r="Z143" s="443">
        <v>-14.708461653570543</v>
      </c>
      <c r="AA143" s="443">
        <v>-20.012401438058539</v>
      </c>
      <c r="AB143" s="443">
        <v>-16.381942263281047</v>
      </c>
      <c r="AC143" s="443">
        <v>-17.974853701562211</v>
      </c>
      <c r="AD143" s="443">
        <v>-18.955388013113708</v>
      </c>
    </row>
    <row r="144" spans="1:30" ht="12.75" customHeight="1" x14ac:dyDescent="0.3">
      <c r="A144" s="442"/>
      <c r="C144" s="559" t="s">
        <v>158</v>
      </c>
      <c r="D144" s="559"/>
      <c r="E144" s="431"/>
      <c r="F144" s="431"/>
      <c r="G144" s="432"/>
      <c r="H144" s="433"/>
      <c r="I144" s="431"/>
      <c r="J144" s="432"/>
      <c r="L144" s="436"/>
      <c r="M144" s="102"/>
      <c r="N144" s="99"/>
      <c r="Y144" s="444" t="s">
        <v>174</v>
      </c>
      <c r="Z144" s="443">
        <v>-22.319506641146255</v>
      </c>
      <c r="AA144" s="443">
        <v>-19.895621452999002</v>
      </c>
      <c r="AB144" s="443">
        <v>-16.381942263281047</v>
      </c>
      <c r="AC144" s="443">
        <v>-19.303101051834446</v>
      </c>
      <c r="AD144" s="443">
        <v>-18.715941738541705</v>
      </c>
    </row>
    <row r="145" spans="1:30" ht="15.75" customHeight="1" x14ac:dyDescent="0.3">
      <c r="A145" s="442"/>
      <c r="C145" s="29" t="s">
        <v>314</v>
      </c>
      <c r="D145" s="437"/>
      <c r="E145" s="437"/>
      <c r="F145" s="437"/>
      <c r="G145" s="437"/>
      <c r="H145" s="437"/>
      <c r="I145" s="437"/>
      <c r="J145" s="437"/>
      <c r="K145" s="437"/>
      <c r="L145" s="437"/>
      <c r="M145" s="102"/>
      <c r="N145" s="99"/>
      <c r="Y145" s="444" t="s">
        <v>174</v>
      </c>
      <c r="Z145" s="443">
        <v>-24.731253918430539</v>
      </c>
      <c r="AA145" s="443">
        <v>-19.501677935224034</v>
      </c>
      <c r="AB145" s="443">
        <v>-16.381942263281047</v>
      </c>
      <c r="AC145" s="443">
        <v>-22.392970154987935</v>
      </c>
      <c r="AD145" s="443">
        <v>-18.13927294566248</v>
      </c>
    </row>
    <row r="146" spans="1:30" ht="14.4" x14ac:dyDescent="0.3">
      <c r="A146" s="442"/>
      <c r="C146" s="559" t="s">
        <v>315</v>
      </c>
      <c r="D146" s="559"/>
      <c r="E146" s="559"/>
      <c r="F146" s="559"/>
      <c r="G146" s="559"/>
      <c r="H146" s="559"/>
      <c r="I146" s="559"/>
      <c r="J146" s="559"/>
      <c r="K146" s="559"/>
      <c r="L146" s="437"/>
      <c r="M146" s="437"/>
      <c r="N146" s="99"/>
      <c r="Y146" s="444" t="s">
        <v>174</v>
      </c>
      <c r="Z146" s="443">
        <v>-20.524075227877347</v>
      </c>
      <c r="AA146" s="443">
        <v>-19.172211990698109</v>
      </c>
      <c r="AB146" s="443">
        <v>-16.381942263281047</v>
      </c>
      <c r="AC146" s="443">
        <v>-19.469693547657272</v>
      </c>
      <c r="AD146" s="443">
        <v>-17.784774660042704</v>
      </c>
    </row>
    <row r="147" spans="1:30" ht="14.4" x14ac:dyDescent="0.3">
      <c r="A147" s="442"/>
      <c r="C147" s="559"/>
      <c r="D147" s="559"/>
      <c r="E147" s="559"/>
      <c r="F147" s="559"/>
      <c r="G147" s="559"/>
      <c r="H147" s="559"/>
      <c r="I147" s="559"/>
      <c r="J147" s="559"/>
      <c r="K147" s="559"/>
      <c r="L147" s="437"/>
      <c r="M147" s="437"/>
      <c r="N147" s="99"/>
      <c r="Y147" s="444" t="s">
        <v>174</v>
      </c>
      <c r="Z147" s="443">
        <v>-18.636140419984578</v>
      </c>
      <c r="AA147" s="443">
        <v>-19.359887080733944</v>
      </c>
      <c r="AB147" s="443">
        <v>-16.381942263281047</v>
      </c>
      <c r="AC147" s="443">
        <v>-15.558429465017625</v>
      </c>
      <c r="AD147" s="443">
        <v>-17.188517698503375</v>
      </c>
    </row>
    <row r="148" spans="1:30" ht="14.4" x14ac:dyDescent="0.3">
      <c r="A148" s="442"/>
      <c r="C148" s="559" t="s">
        <v>316</v>
      </c>
      <c r="D148" s="559"/>
      <c r="E148" s="559"/>
      <c r="F148" s="559"/>
      <c r="G148" s="559"/>
      <c r="H148" s="559"/>
      <c r="I148" s="559"/>
      <c r="J148" s="559"/>
      <c r="K148" s="559"/>
      <c r="L148" s="437"/>
      <c r="M148" s="102"/>
      <c r="N148" s="99"/>
      <c r="Y148" s="444" t="s">
        <v>174</v>
      </c>
      <c r="Z148" s="443">
        <v>-16.510995903933306</v>
      </c>
      <c r="AA148" s="443">
        <v>-19.134663328579531</v>
      </c>
      <c r="AB148" s="443">
        <v>-16.381942263281047</v>
      </c>
      <c r="AC148" s="443">
        <v>-14.723168007197415</v>
      </c>
      <c r="AD148" s="443">
        <v>-16.998896893001191</v>
      </c>
    </row>
    <row r="149" spans="1:30" ht="14.4" x14ac:dyDescent="0.3">
      <c r="A149" s="442"/>
      <c r="C149" s="559"/>
      <c r="D149" s="559"/>
      <c r="E149" s="559"/>
      <c r="F149" s="559"/>
      <c r="G149" s="559"/>
      <c r="H149" s="559"/>
      <c r="I149" s="559"/>
      <c r="J149" s="559"/>
      <c r="K149" s="559"/>
      <c r="L149" s="437"/>
      <c r="M149" s="102"/>
      <c r="N149" s="99"/>
      <c r="Y149" s="444" t="s">
        <v>174</v>
      </c>
      <c r="Z149" s="443">
        <v>-16.775050169944183</v>
      </c>
      <c r="AA149" s="443">
        <v>-18.75193304171745</v>
      </c>
      <c r="AB149" s="443">
        <v>-16.381942263281047</v>
      </c>
      <c r="AC149" s="443">
        <v>-15.071206692042026</v>
      </c>
      <c r="AD149" s="443">
        <v>-16.51304482310973</v>
      </c>
    </row>
    <row r="150" spans="1:30" x14ac:dyDescent="0.3">
      <c r="A150" s="442"/>
      <c r="C150" s="414"/>
      <c r="D150" s="442"/>
      <c r="J150" s="29"/>
      <c r="M150" s="29"/>
      <c r="N150" s="29"/>
      <c r="Y150" s="444" t="s">
        <v>174</v>
      </c>
      <c r="Z150" s="443">
        <v>-16.02218728382141</v>
      </c>
      <c r="AA150" s="443">
        <v>-18.478338303068426</v>
      </c>
      <c r="AB150" s="443">
        <v>-16.381942263281047</v>
      </c>
      <c r="AC150" s="443">
        <v>-13.801054970786907</v>
      </c>
      <c r="AD150" s="443">
        <v>-15.854911622295015</v>
      </c>
    </row>
    <row r="151" spans="1:30" x14ac:dyDescent="0.3">
      <c r="A151" s="442"/>
      <c r="C151" s="442"/>
      <c r="D151" s="442"/>
      <c r="Y151" s="444" t="s">
        <v>174</v>
      </c>
      <c r="Z151" s="443">
        <v>-20.742940376065373</v>
      </c>
      <c r="AA151" s="443">
        <v>-18.044469582479532</v>
      </c>
      <c r="AB151" s="443">
        <v>-16.381942263281047</v>
      </c>
      <c r="AC151" s="443">
        <v>-17.975755413319149</v>
      </c>
      <c r="AD151" s="443">
        <v>-15.27746468324</v>
      </c>
    </row>
    <row r="152" spans="1:30" x14ac:dyDescent="0.3">
      <c r="A152" s="442"/>
      <c r="C152" s="442"/>
      <c r="D152" s="442"/>
      <c r="Y152" s="444" t="s">
        <v>174</v>
      </c>
      <c r="Z152" s="443">
        <v>-22.052141910395946</v>
      </c>
      <c r="AA152" s="443">
        <v>-18.149844358644625</v>
      </c>
      <c r="AB152" s="443">
        <v>-16.381942263281047</v>
      </c>
      <c r="AC152" s="443">
        <v>-18.992005665747712</v>
      </c>
      <c r="AD152" s="443">
        <v>-15.042994448176177</v>
      </c>
    </row>
    <row r="153" spans="1:30" ht="14.4" x14ac:dyDescent="0.3">
      <c r="A153" s="442"/>
      <c r="C153" s="558"/>
      <c r="D153" s="558"/>
      <c r="E153" s="558"/>
      <c r="F153" s="558"/>
      <c r="G153" s="558"/>
      <c r="H153" s="558"/>
      <c r="I153" s="558"/>
      <c r="J153" s="558"/>
      <c r="K153" s="558"/>
      <c r="L153" s="558"/>
      <c r="M153" s="558"/>
      <c r="N153" s="558"/>
      <c r="Y153" s="444" t="s">
        <v>174</v>
      </c>
      <c r="Z153" s="443">
        <v>-18.60891205733417</v>
      </c>
      <c r="AA153" s="443">
        <v>-18.129827471277736</v>
      </c>
      <c r="AB153" s="443">
        <v>-16.381942263281047</v>
      </c>
      <c r="AC153" s="443">
        <v>-14.862761141954266</v>
      </c>
      <c r="AD153" s="443">
        <v>-14.742885892315387</v>
      </c>
    </row>
    <row r="154" spans="1:30" ht="14.4" x14ac:dyDescent="0.3">
      <c r="A154" s="442"/>
      <c r="C154" s="558"/>
      <c r="D154" s="558"/>
      <c r="E154" s="558"/>
      <c r="F154" s="558"/>
      <c r="G154" s="558"/>
      <c r="H154" s="558"/>
      <c r="I154" s="558"/>
      <c r="J154" s="558"/>
      <c r="K154" s="558"/>
      <c r="L154" s="558"/>
      <c r="M154" s="558"/>
      <c r="N154" s="558"/>
      <c r="Y154" s="444" t="s">
        <v>174</v>
      </c>
      <c r="Z154" s="443">
        <v>-15.599059375862351</v>
      </c>
      <c r="AA154" s="443">
        <v>-18.093355622795695</v>
      </c>
      <c r="AB154" s="443">
        <v>-16.381942263281047</v>
      </c>
      <c r="AC154" s="443">
        <v>-11.516300891632525</v>
      </c>
      <c r="AD154" s="443">
        <v>-14.445201696531431</v>
      </c>
    </row>
    <row r="155" spans="1:30" x14ac:dyDescent="0.3">
      <c r="A155" s="442"/>
      <c r="Y155" s="444" t="s">
        <v>174</v>
      </c>
      <c r="Z155" s="443">
        <v>-17.248619337088943</v>
      </c>
      <c r="AA155" s="443">
        <v>-17.837041090904261</v>
      </c>
      <c r="AB155" s="443">
        <v>-16.381942263281047</v>
      </c>
      <c r="AC155" s="443">
        <v>-13.081876361750659</v>
      </c>
      <c r="AD155" s="443">
        <v>-14.443915727097435</v>
      </c>
    </row>
    <row r="156" spans="1:30" x14ac:dyDescent="0.3">
      <c r="A156" s="442"/>
      <c r="Y156" s="444" t="s">
        <v>174</v>
      </c>
      <c r="Z156" s="443">
        <v>-16.634931958375951</v>
      </c>
      <c r="AA156" s="443">
        <v>-17.829932305761957</v>
      </c>
      <c r="AB156" s="443">
        <v>-16.381942263281047</v>
      </c>
      <c r="AC156" s="443">
        <v>-12.970446801016493</v>
      </c>
      <c r="AD156" s="443">
        <v>-13.717954738863524</v>
      </c>
    </row>
    <row r="157" spans="1:30" x14ac:dyDescent="0.3">
      <c r="A157" s="442"/>
      <c r="Y157" s="444" t="s">
        <v>174</v>
      </c>
      <c r="Z157" s="443">
        <v>-15.766884344447128</v>
      </c>
      <c r="AA157" s="443">
        <v>-17.822945256570822</v>
      </c>
      <c r="AB157" s="443">
        <v>-16.381942263281047</v>
      </c>
      <c r="AC157" s="443">
        <v>-11.717265600299214</v>
      </c>
      <c r="AD157" s="443">
        <v>-13.296977047706575</v>
      </c>
    </row>
    <row r="158" spans="1:30" x14ac:dyDescent="0.3">
      <c r="A158" s="442"/>
      <c r="Y158" s="444" t="s">
        <v>174</v>
      </c>
      <c r="Z158" s="443">
        <v>-18.948738652825337</v>
      </c>
      <c r="AA158" s="443">
        <v>-18.09347765818373</v>
      </c>
      <c r="AB158" s="443">
        <v>-16.381942263281047</v>
      </c>
      <c r="AC158" s="443">
        <v>-17.966753627281179</v>
      </c>
      <c r="AD158" s="443">
        <v>-13.163433957456066</v>
      </c>
    </row>
    <row r="159" spans="1:30" x14ac:dyDescent="0.3">
      <c r="A159" s="442"/>
      <c r="Y159" s="444" t="s">
        <v>174</v>
      </c>
      <c r="Z159" s="443">
        <v>-22.00238041439983</v>
      </c>
      <c r="AA159" s="443">
        <v>-17.98542608480356</v>
      </c>
      <c r="AB159" s="443">
        <v>-16.381942263281047</v>
      </c>
      <c r="AC159" s="443">
        <v>-13.910278748110329</v>
      </c>
      <c r="AD159" s="443">
        <v>-13.296647296043222</v>
      </c>
    </row>
    <row r="160" spans="1:30" x14ac:dyDescent="0.3">
      <c r="A160" s="442"/>
      <c r="Y160" s="444">
        <v>43983</v>
      </c>
      <c r="Z160" s="443">
        <v>-18.560002712996202</v>
      </c>
      <c r="AA160" s="443">
        <v>-17.781257239575741</v>
      </c>
      <c r="AB160" s="443">
        <v>-16.381942263281047</v>
      </c>
      <c r="AC160" s="443">
        <v>-11.915917303855622</v>
      </c>
      <c r="AD160" s="443">
        <v>-13.099028309368135</v>
      </c>
    </row>
    <row r="161" spans="1:30" x14ac:dyDescent="0.3">
      <c r="A161" s="442"/>
      <c r="Y161" s="444" t="s">
        <v>174</v>
      </c>
      <c r="Z161" s="443">
        <v>-17.49278618715271</v>
      </c>
      <c r="AA161" s="443">
        <v>-17.397580873257848</v>
      </c>
      <c r="AB161" s="443">
        <v>-16.381942263281047</v>
      </c>
      <c r="AC161" s="443">
        <v>-10.581499259878967</v>
      </c>
      <c r="AD161" s="443">
        <v>-13.099844552040755</v>
      </c>
    </row>
    <row r="162" spans="1:30" x14ac:dyDescent="0.3">
      <c r="A162" s="442"/>
      <c r="Y162" s="444" t="s">
        <v>174</v>
      </c>
      <c r="Z162" s="443">
        <v>-16.492258323427752</v>
      </c>
      <c r="AA162" s="443">
        <v>-17.136951510506172</v>
      </c>
      <c r="AB162" s="443">
        <v>-16.381942263281047</v>
      </c>
      <c r="AC162" s="443">
        <v>-14.014369731860754</v>
      </c>
      <c r="AD162" s="443">
        <v>-12.748755133123483</v>
      </c>
    </row>
    <row r="163" spans="1:30" x14ac:dyDescent="0.3">
      <c r="A163" s="442"/>
      <c r="Y163" s="444" t="s">
        <v>174</v>
      </c>
      <c r="Z163" s="443">
        <v>-15.205750041781222</v>
      </c>
      <c r="AA163" s="443">
        <v>-16.49113931345018</v>
      </c>
      <c r="AB163" s="443">
        <v>-16.381942263281047</v>
      </c>
      <c r="AC163" s="443">
        <v>-11.58711389429088</v>
      </c>
      <c r="AD163" s="443">
        <v>-13.023377932984317</v>
      </c>
    </row>
    <row r="164" spans="1:30" x14ac:dyDescent="0.3">
      <c r="A164" s="442"/>
      <c r="Y164" s="444" t="s">
        <v>174</v>
      </c>
      <c r="Z164" s="443">
        <v>-13.081149780221885</v>
      </c>
      <c r="AA164" s="443">
        <v>-15.757474463315967</v>
      </c>
      <c r="AB164" s="443">
        <v>-16.381942263281047</v>
      </c>
      <c r="AC164" s="443">
        <v>-11.722979299007562</v>
      </c>
      <c r="AD164" s="443">
        <v>-13.199970615983096</v>
      </c>
    </row>
    <row r="165" spans="1:30" x14ac:dyDescent="0.3">
      <c r="A165" s="442"/>
      <c r="Y165" s="444" t="s">
        <v>174</v>
      </c>
      <c r="Z165" s="443">
        <v>-17.124333113563583</v>
      </c>
      <c r="AA165" s="443">
        <v>-14.612209073661656</v>
      </c>
      <c r="AB165" s="443">
        <v>-16.381942263281047</v>
      </c>
      <c r="AC165" s="443">
        <v>-15.509127694860268</v>
      </c>
      <c r="AD165" s="443">
        <v>-13.184114724108412</v>
      </c>
    </row>
    <row r="166" spans="1:30" x14ac:dyDescent="0.3">
      <c r="A166" s="442"/>
      <c r="Y166" s="444" t="s">
        <v>174</v>
      </c>
      <c r="Z166" s="443">
        <v>-17.481695035007913</v>
      </c>
      <c r="AA166" s="443">
        <v>-13.300938389464326</v>
      </c>
      <c r="AB166" s="443">
        <v>-16.381942263281047</v>
      </c>
      <c r="AC166" s="443">
        <v>-15.832638347136168</v>
      </c>
      <c r="AD166" s="443">
        <v>-12.535164279966272</v>
      </c>
    </row>
    <row r="167" spans="1:30" x14ac:dyDescent="0.3">
      <c r="A167" s="442"/>
      <c r="Y167" s="444" t="s">
        <v>174</v>
      </c>
      <c r="Z167" s="443">
        <v>-13.424348762056697</v>
      </c>
      <c r="AA167" s="443">
        <v>-14.044434643937686</v>
      </c>
      <c r="AB167" s="443">
        <v>-16.381942263281047</v>
      </c>
      <c r="AC167" s="443">
        <v>-13.152066084847078</v>
      </c>
      <c r="AD167" s="443">
        <v>-13.757128902774983</v>
      </c>
    </row>
    <row r="168" spans="1:30" x14ac:dyDescent="0.3">
      <c r="A168" s="442"/>
      <c r="Y168" s="444" t="s">
        <v>174</v>
      </c>
      <c r="Z168" s="443">
        <v>-9.4759284595725415</v>
      </c>
      <c r="AA168" s="443">
        <v>-14.636568340268061</v>
      </c>
      <c r="AB168" s="443">
        <v>-16.381942263281047</v>
      </c>
      <c r="AC168" s="443">
        <v>-10.47050801675617</v>
      </c>
      <c r="AD168" s="443">
        <v>-14.294807327748202</v>
      </c>
    </row>
    <row r="169" spans="1:30" x14ac:dyDescent="0.3">
      <c r="A169" s="442"/>
      <c r="Y169" s="444" t="s">
        <v>174</v>
      </c>
      <c r="Z169" s="443">
        <v>-7.313363534046446</v>
      </c>
      <c r="AA169" s="443">
        <v>-14.453964305771786</v>
      </c>
      <c r="AB169" s="443">
        <v>-16.381942263281047</v>
      </c>
      <c r="AC169" s="443">
        <v>-9.4717166228657845</v>
      </c>
      <c r="AD169" s="443">
        <v>-14.3174979771085</v>
      </c>
    </row>
    <row r="170" spans="1:30" x14ac:dyDescent="0.3">
      <c r="A170" s="442"/>
      <c r="Y170" s="444" t="s">
        <v>174</v>
      </c>
      <c r="Z170" s="443">
        <v>-20.410223823094743</v>
      </c>
      <c r="AA170" s="443">
        <v>-14.557313302869385</v>
      </c>
      <c r="AB170" s="443">
        <v>-16.381942263281047</v>
      </c>
      <c r="AC170" s="443">
        <v>-20.140866253951856</v>
      </c>
      <c r="AD170" s="443">
        <v>-14.338625816260816</v>
      </c>
    </row>
    <row r="171" spans="1:30" x14ac:dyDescent="0.3">
      <c r="A171" s="442"/>
      <c r="Y171" s="444" t="s">
        <v>174</v>
      </c>
      <c r="Z171" s="443">
        <v>-17.226085654534518</v>
      </c>
      <c r="AA171" s="443">
        <v>-14.167234154465019</v>
      </c>
      <c r="AB171" s="443">
        <v>-16.381942263281047</v>
      </c>
      <c r="AC171" s="443">
        <v>-15.486728273820091</v>
      </c>
      <c r="AD171" s="443">
        <v>-13.818980564318251</v>
      </c>
    </row>
    <row r="172" spans="1:30" x14ac:dyDescent="0.3">
      <c r="A172" s="442"/>
      <c r="Y172" s="444" t="s">
        <v>174</v>
      </c>
      <c r="Z172" s="443">
        <v>-15.84610487208964</v>
      </c>
      <c r="AA172" s="443">
        <v>-14.499244240229773</v>
      </c>
      <c r="AB172" s="443">
        <v>-16.381942263281047</v>
      </c>
      <c r="AC172" s="443">
        <v>-15.667962240382352</v>
      </c>
      <c r="AD172" s="443">
        <v>-13.489766550084864</v>
      </c>
    </row>
    <row r="173" spans="1:30" x14ac:dyDescent="0.3">
      <c r="A173" s="442"/>
      <c r="Y173" s="444" t="s">
        <v>174</v>
      </c>
      <c r="Z173" s="443">
        <v>-18.205138014691116</v>
      </c>
      <c r="AA173" s="443">
        <v>-15.320758842252989</v>
      </c>
      <c r="AB173" s="443">
        <v>-16.381942263281047</v>
      </c>
      <c r="AC173" s="443">
        <v>-15.980533221202379</v>
      </c>
      <c r="AD173" s="443">
        <v>-13.562730901651966</v>
      </c>
    </row>
    <row r="174" spans="1:30" x14ac:dyDescent="0.3">
      <c r="A174" s="442"/>
      <c r="Y174" s="444" t="s">
        <v>174</v>
      </c>
      <c r="Z174" s="443">
        <v>-10.69379472322613</v>
      </c>
      <c r="AA174" s="443">
        <v>-14.196146329661632</v>
      </c>
      <c r="AB174" s="443">
        <v>-16.381942263281047</v>
      </c>
      <c r="AC174" s="443">
        <v>-9.5145493212491203</v>
      </c>
      <c r="AD174" s="443">
        <v>-11.935259401287018</v>
      </c>
    </row>
    <row r="175" spans="1:30" x14ac:dyDescent="0.3">
      <c r="A175" s="442"/>
      <c r="Y175" s="444" t="s">
        <v>174</v>
      </c>
      <c r="Z175" s="443">
        <v>-11.799999059925817</v>
      </c>
      <c r="AA175" s="443">
        <v>-13.419179572497841</v>
      </c>
      <c r="AB175" s="443">
        <v>-16.381942263281047</v>
      </c>
      <c r="AC175" s="443">
        <v>-8.1660099171224658</v>
      </c>
      <c r="AD175" s="443">
        <v>-11.216848453587938</v>
      </c>
    </row>
    <row r="176" spans="1:30" x14ac:dyDescent="0.3">
      <c r="A176" s="442"/>
      <c r="Y176" s="444" t="s">
        <v>174</v>
      </c>
      <c r="Z176" s="443">
        <v>-13.063965748208972</v>
      </c>
      <c r="AA176" s="443">
        <v>-12.760311557821543</v>
      </c>
      <c r="AB176" s="443">
        <v>-16.381942263281047</v>
      </c>
      <c r="AC176" s="443">
        <v>-9.9824670838355019</v>
      </c>
      <c r="AD176" s="443">
        <v>-11.044859616181943</v>
      </c>
    </row>
    <row r="177" spans="1:30" x14ac:dyDescent="0.3">
      <c r="A177" s="442"/>
      <c r="Y177" s="444" t="s">
        <v>174</v>
      </c>
      <c r="Z177" s="443">
        <v>-12.537936234955223</v>
      </c>
      <c r="AA177" s="443">
        <v>-12.086115610972659</v>
      </c>
      <c r="AB177" s="443">
        <v>-16.381942263281047</v>
      </c>
      <c r="AC177" s="443">
        <v>-8.7485657513972228</v>
      </c>
      <c r="AD177" s="443">
        <v>-11.025596172755158</v>
      </c>
    </row>
    <row r="178" spans="1:30" x14ac:dyDescent="0.3">
      <c r="A178" s="442"/>
      <c r="Y178" s="444" t="s">
        <v>174</v>
      </c>
      <c r="Z178" s="443">
        <v>-11.787318354387988</v>
      </c>
      <c r="AA178" s="443">
        <v>-12.180684481167392</v>
      </c>
      <c r="AB178" s="443">
        <v>-16.381942263281047</v>
      </c>
      <c r="AC178" s="443">
        <v>-10.457851639926517</v>
      </c>
      <c r="AD178" s="443">
        <v>-11.406956735375783</v>
      </c>
    </row>
    <row r="179" spans="1:30" x14ac:dyDescent="0.3">
      <c r="A179" s="442"/>
      <c r="Y179" s="444" t="s">
        <v>174</v>
      </c>
      <c r="Z179" s="443">
        <v>-11.234028769355557</v>
      </c>
      <c r="AA179" s="443">
        <v>-12.340909879719565</v>
      </c>
      <c r="AB179" s="443">
        <v>-16.381942263281047</v>
      </c>
      <c r="AC179" s="443">
        <v>-14.464040378540403</v>
      </c>
      <c r="AD179" s="443">
        <v>-11.832258105593974</v>
      </c>
    </row>
    <row r="180" spans="1:30" x14ac:dyDescent="0.3">
      <c r="A180" s="442"/>
      <c r="Y180" s="444" t="s">
        <v>174</v>
      </c>
      <c r="Z180" s="443">
        <v>-13.485766386748926</v>
      </c>
      <c r="AA180" s="443">
        <v>-11.94739107062494</v>
      </c>
      <c r="AB180" s="443">
        <v>-16.381942263281047</v>
      </c>
      <c r="AC180" s="443">
        <v>-15.845689117214874</v>
      </c>
      <c r="AD180" s="443">
        <v>-12.400235326388838</v>
      </c>
    </row>
    <row r="181" spans="1:30" x14ac:dyDescent="0.3">
      <c r="A181" s="442"/>
      <c r="Y181" s="444" t="s">
        <v>174</v>
      </c>
      <c r="Z181" s="443">
        <v>-11.355776814589264</v>
      </c>
      <c r="AA181" s="443">
        <v>-11.784925859769988</v>
      </c>
      <c r="AB181" s="443">
        <v>-16.381942263281047</v>
      </c>
      <c r="AC181" s="443">
        <v>-12.18407325959349</v>
      </c>
      <c r="AD181" s="443">
        <v>-12.815065602398221</v>
      </c>
    </row>
    <row r="182" spans="1:30" x14ac:dyDescent="0.3">
      <c r="A182" s="442"/>
      <c r="Y182" s="444" t="s">
        <v>174</v>
      </c>
      <c r="Z182" s="443">
        <v>-12.921576849791002</v>
      </c>
      <c r="AA182" s="443">
        <v>-11.722517071190307</v>
      </c>
      <c r="AB182" s="443">
        <v>-16.381942263281047</v>
      </c>
      <c r="AC182" s="443">
        <v>-11.143119508649804</v>
      </c>
      <c r="AD182" s="443">
        <v>-12.748092415091737</v>
      </c>
    </row>
    <row r="183" spans="1:30" x14ac:dyDescent="0.3">
      <c r="A183" s="442"/>
      <c r="Y183" s="444" t="s">
        <v>174</v>
      </c>
      <c r="Z183" s="443">
        <v>-10.309334084546625</v>
      </c>
      <c r="AA183" s="443">
        <v>-12.357689991739486</v>
      </c>
      <c r="AB183" s="443">
        <v>-16.381942263281047</v>
      </c>
      <c r="AC183" s="443">
        <v>-13.958307629399556</v>
      </c>
      <c r="AD183" s="443">
        <v>-12.66191649850688</v>
      </c>
    </row>
    <row r="184" spans="1:30" x14ac:dyDescent="0.3">
      <c r="A184" s="442"/>
      <c r="Y184" s="444" t="s">
        <v>174</v>
      </c>
      <c r="Z184" s="443">
        <v>-11.400679758970558</v>
      </c>
      <c r="AA184" s="443">
        <v>-12.807937919394027</v>
      </c>
      <c r="AB184" s="443">
        <v>-16.381942263281047</v>
      </c>
      <c r="AC184" s="443">
        <v>-11.652377683462902</v>
      </c>
      <c r="AD184" s="443">
        <v>-12.535424570694747</v>
      </c>
    </row>
    <row r="185" spans="1:30" x14ac:dyDescent="0.3">
      <c r="A185" s="442"/>
      <c r="Y185" s="444" t="s">
        <v>174</v>
      </c>
      <c r="Z185" s="443">
        <v>-11.350456834330222</v>
      </c>
      <c r="AA185" s="443">
        <v>-13.062157832930534</v>
      </c>
      <c r="AB185" s="443">
        <v>-16.381942263281047</v>
      </c>
      <c r="AC185" s="443">
        <v>-9.9890393287811321</v>
      </c>
      <c r="AD185" s="443">
        <v>-12.568320086092537</v>
      </c>
    </row>
    <row r="186" spans="1:30" x14ac:dyDescent="0.3">
      <c r="A186" s="442"/>
      <c r="Y186" s="444" t="s">
        <v>174</v>
      </c>
      <c r="Z186" s="443">
        <v>-15.680239213199794</v>
      </c>
      <c r="AA186" s="443">
        <v>-13.051260306715319</v>
      </c>
      <c r="AB186" s="443">
        <v>-16.381942263281047</v>
      </c>
      <c r="AC186" s="443">
        <v>-13.860808962446399</v>
      </c>
      <c r="AD186" s="443">
        <v>-12.40330066902016</v>
      </c>
    </row>
    <row r="187" spans="1:30" x14ac:dyDescent="0.3">
      <c r="A187" s="442"/>
      <c r="Y187" s="444" t="s">
        <v>174</v>
      </c>
      <c r="Z187" s="443">
        <v>-16.637501880330735</v>
      </c>
      <c r="AA187" s="443">
        <v>-13.143723305828628</v>
      </c>
      <c r="AB187" s="443">
        <v>-16.381942263281047</v>
      </c>
      <c r="AC187" s="443">
        <v>-14.960245622529953</v>
      </c>
      <c r="AD187" s="443">
        <v>-11.82553483548946</v>
      </c>
    </row>
    <row r="188" spans="1:30" x14ac:dyDescent="0.3">
      <c r="A188" s="442"/>
      <c r="Y188" s="444" t="s">
        <v>174</v>
      </c>
      <c r="Z188" s="443">
        <v>-13.135316209344808</v>
      </c>
      <c r="AA188" s="443">
        <v>-13.125344734760384</v>
      </c>
      <c r="AB188" s="443">
        <v>-16.381942263281047</v>
      </c>
      <c r="AC188" s="443">
        <v>-12.414341867378013</v>
      </c>
      <c r="AD188" s="443">
        <v>-11.566015461152043</v>
      </c>
    </row>
    <row r="189" spans="1:30" x14ac:dyDescent="0.3">
      <c r="A189" s="442"/>
      <c r="Y189" s="444" t="s">
        <v>174</v>
      </c>
      <c r="Z189" s="443">
        <v>-12.845294166284482</v>
      </c>
      <c r="AA189" s="443">
        <v>-12.811058336673957</v>
      </c>
      <c r="AB189" s="443">
        <v>-16.381942263281047</v>
      </c>
      <c r="AC189" s="443">
        <v>-9.9879835891431696</v>
      </c>
      <c r="AD189" s="443">
        <v>-11.266098035867754</v>
      </c>
    </row>
    <row r="190" spans="1:30" x14ac:dyDescent="0.3">
      <c r="A190" s="442"/>
      <c r="Y190" s="444">
        <v>44013</v>
      </c>
      <c r="Z190" s="443">
        <v>-10.956575078339799</v>
      </c>
      <c r="AA190" s="443">
        <v>-12.386120129274589</v>
      </c>
      <c r="AB190" s="443">
        <v>-5.606649441672019</v>
      </c>
      <c r="AC190" s="443">
        <v>-9.913946794684648</v>
      </c>
      <c r="AD190" s="443">
        <v>-10.832992916438808</v>
      </c>
    </row>
    <row r="191" spans="1:30" x14ac:dyDescent="0.3">
      <c r="A191" s="442"/>
      <c r="Y191" s="444" t="s">
        <v>174</v>
      </c>
      <c r="Z191" s="443">
        <v>-11.272029761492856</v>
      </c>
      <c r="AA191" s="443">
        <v>-11.916306577111852</v>
      </c>
      <c r="AB191" s="443">
        <v>-5.606649441672019</v>
      </c>
      <c r="AC191" s="443">
        <v>-9.8357420631009802</v>
      </c>
      <c r="AD191" s="443">
        <v>-10.512361803275313</v>
      </c>
    </row>
    <row r="192" spans="1:30" x14ac:dyDescent="0.3">
      <c r="A192" s="442"/>
      <c r="Y192" s="444" t="s">
        <v>174</v>
      </c>
      <c r="Z192" s="443">
        <v>-9.1504520477252296</v>
      </c>
      <c r="AA192" s="443">
        <v>-11.222337235693255</v>
      </c>
      <c r="AB192" s="443">
        <v>-5.606649441672019</v>
      </c>
      <c r="AC192" s="443">
        <v>-7.8896173517911166</v>
      </c>
      <c r="AD192" s="443">
        <v>-9.9748476756091957</v>
      </c>
    </row>
    <row r="193" spans="1:30" x14ac:dyDescent="0.3">
      <c r="A193" s="442"/>
      <c r="Y193" s="444" t="s">
        <v>174</v>
      </c>
      <c r="Z193" s="443">
        <v>-12.705671761404222</v>
      </c>
      <c r="AA193" s="443">
        <v>-10.510955996207002</v>
      </c>
      <c r="AB193" s="443">
        <v>-5.606649441672019</v>
      </c>
      <c r="AC193" s="443">
        <v>-10.829073126443774</v>
      </c>
      <c r="AD193" s="443">
        <v>-9.46090032902414</v>
      </c>
    </row>
    <row r="194" spans="1:30" x14ac:dyDescent="0.3">
      <c r="A194" s="442"/>
      <c r="Y194" s="444" t="s">
        <v>174</v>
      </c>
      <c r="Z194" s="443">
        <v>-13.348807015191547</v>
      </c>
      <c r="AA194" s="443">
        <v>-9.9768265524166484</v>
      </c>
      <c r="AB194" s="443">
        <v>-5.606649441672019</v>
      </c>
      <c r="AC194" s="443">
        <v>-12.715827830385493</v>
      </c>
      <c r="AD194" s="443">
        <v>-8.9880092071550504</v>
      </c>
    </row>
    <row r="195" spans="1:30" x14ac:dyDescent="0.3">
      <c r="A195" s="442"/>
      <c r="Y195" s="444" t="s">
        <v>174</v>
      </c>
      <c r="Z195" s="443">
        <v>-8.2775308194146486</v>
      </c>
      <c r="AA195" s="443">
        <v>-9.5999465277029881</v>
      </c>
      <c r="AB195" s="443">
        <v>-5.606649441672019</v>
      </c>
      <c r="AC195" s="443">
        <v>-8.6517429737151872</v>
      </c>
      <c r="AD195" s="443">
        <v>-8.8055495178289842</v>
      </c>
    </row>
    <row r="196" spans="1:30" x14ac:dyDescent="0.3">
      <c r="A196" s="442"/>
      <c r="Y196" s="444" t="s">
        <v>174</v>
      </c>
      <c r="Z196" s="443">
        <v>-7.8656254898807143</v>
      </c>
      <c r="AA196" s="443">
        <v>-9.5461162784589089</v>
      </c>
      <c r="AB196" s="443">
        <v>-5.606649441672019</v>
      </c>
      <c r="AC196" s="443">
        <v>-6.3903521630477798</v>
      </c>
      <c r="AD196" s="443">
        <v>-8.9932972745027175</v>
      </c>
    </row>
    <row r="197" spans="1:30" x14ac:dyDescent="0.3">
      <c r="A197" s="442"/>
      <c r="Y197" s="444" t="s">
        <v>174</v>
      </c>
      <c r="Z197" s="443">
        <v>-7.2176689718073153</v>
      </c>
      <c r="AA197" s="443">
        <v>-9.3826839060546607</v>
      </c>
      <c r="AB197" s="443">
        <v>-5.606649441672019</v>
      </c>
      <c r="AC197" s="443">
        <v>-6.6037089416010275</v>
      </c>
      <c r="AD197" s="443">
        <v>-9.0357740284940498</v>
      </c>
    </row>
    <row r="198" spans="1:30" x14ac:dyDescent="0.3">
      <c r="A198" s="442"/>
      <c r="Y198" s="444" t="s">
        <v>174</v>
      </c>
      <c r="Z198" s="443">
        <v>-8.6338695884972463</v>
      </c>
      <c r="AA198" s="443">
        <v>-9.3746992516824665</v>
      </c>
      <c r="AB198" s="443">
        <v>-5.606649441672019</v>
      </c>
      <c r="AC198" s="443">
        <v>-8.5585242378185171</v>
      </c>
      <c r="AD198" s="443">
        <v>-9.1552227151408676</v>
      </c>
    </row>
    <row r="199" spans="1:30" x14ac:dyDescent="0.3">
      <c r="A199" s="442"/>
      <c r="Y199" s="444" t="s">
        <v>174</v>
      </c>
      <c r="Z199" s="443">
        <v>-8.773640303016677</v>
      </c>
      <c r="AA199" s="443">
        <v>-9.3499148154277911</v>
      </c>
      <c r="AB199" s="443">
        <v>-5.606649441672019</v>
      </c>
      <c r="AC199" s="443">
        <v>-9.2038516485072392</v>
      </c>
      <c r="AD199" s="443">
        <v>-9.1105189202928187</v>
      </c>
    </row>
    <row r="200" spans="1:30" x14ac:dyDescent="0.3">
      <c r="A200" s="442"/>
      <c r="Y200" s="444" t="s">
        <v>174</v>
      </c>
      <c r="Z200" s="443">
        <v>-11.561645154574469</v>
      </c>
      <c r="AA200" s="443">
        <v>-9.1580497593149062</v>
      </c>
      <c r="AB200" s="443">
        <v>-5.606649441672019</v>
      </c>
      <c r="AC200" s="443">
        <v>-11.126410404383108</v>
      </c>
      <c r="AD200" s="443">
        <v>-9.0727985253606853</v>
      </c>
    </row>
    <row r="201" spans="1:30" x14ac:dyDescent="0.3">
      <c r="A201" s="442"/>
      <c r="Y201" s="444" t="s">
        <v>174</v>
      </c>
      <c r="Z201" s="443">
        <v>-13.292914434586191</v>
      </c>
      <c r="AA201" s="443">
        <v>-9.1186094271693285</v>
      </c>
      <c r="AB201" s="443">
        <v>-5.606649441672019</v>
      </c>
      <c r="AC201" s="443">
        <v>-13.551968636913216</v>
      </c>
      <c r="AD201" s="443">
        <v>-8.9690437969599</v>
      </c>
    </row>
    <row r="202" spans="1:30" x14ac:dyDescent="0.3">
      <c r="A202" s="442"/>
      <c r="Y202" s="444" t="s">
        <v>174</v>
      </c>
      <c r="Z202" s="443">
        <v>-8.1040397656319278</v>
      </c>
      <c r="AA202" s="443">
        <v>-8.8546745555511599</v>
      </c>
      <c r="AB202" s="443">
        <v>-5.606649441672019</v>
      </c>
      <c r="AC202" s="443">
        <v>-8.3388164097788433</v>
      </c>
      <c r="AD202" s="443">
        <v>-8.918284543179043</v>
      </c>
    </row>
    <row r="203" spans="1:30" x14ac:dyDescent="0.3">
      <c r="A203" s="442"/>
      <c r="Y203" s="444" t="s">
        <v>174</v>
      </c>
      <c r="Z203" s="443">
        <v>-6.5225700970905249</v>
      </c>
      <c r="AA203" s="443">
        <v>-8.3368607691185126</v>
      </c>
      <c r="AB203" s="443">
        <v>-5.606649441672019</v>
      </c>
      <c r="AC203" s="443">
        <v>-6.1263093985228494</v>
      </c>
      <c r="AD203" s="443">
        <v>-8.2801552269614103</v>
      </c>
    </row>
    <row r="204" spans="1:30" x14ac:dyDescent="0.3">
      <c r="A204" s="442"/>
      <c r="Y204" s="444" t="s">
        <v>174</v>
      </c>
      <c r="Z204" s="443">
        <v>-6.9415866467882745</v>
      </c>
      <c r="AA204" s="443">
        <v>-7.8954765394816615</v>
      </c>
      <c r="AB204" s="443">
        <v>-5.606649441672019</v>
      </c>
      <c r="AC204" s="443">
        <v>-5.8774258427955317</v>
      </c>
      <c r="AD204" s="443">
        <v>-8.0148451752264673</v>
      </c>
    </row>
    <row r="205" spans="1:30" x14ac:dyDescent="0.3">
      <c r="A205" s="442"/>
      <c r="Y205" s="444" t="s">
        <v>174</v>
      </c>
      <c r="Z205" s="443">
        <v>-6.7863254871700693</v>
      </c>
      <c r="AA205" s="443">
        <v>-7.6065205128656936</v>
      </c>
      <c r="AB205" s="443">
        <v>-5.606649441672019</v>
      </c>
      <c r="AC205" s="443">
        <v>-8.2032094613525146</v>
      </c>
      <c r="AD205" s="443">
        <v>-7.6958197912020996</v>
      </c>
    </row>
    <row r="206" spans="1:30" x14ac:dyDescent="0.3">
      <c r="A206" s="442"/>
      <c r="Y206" s="444" t="s">
        <v>174</v>
      </c>
      <c r="Z206" s="443">
        <v>-5.1489437979881432</v>
      </c>
      <c r="AA206" s="443">
        <v>-7.3995208047635783</v>
      </c>
      <c r="AB206" s="443">
        <v>-5.606649441672019</v>
      </c>
      <c r="AC206" s="443">
        <v>-4.7369464349838069</v>
      </c>
      <c r="AD206" s="443">
        <v>-7.5955622871608188</v>
      </c>
    </row>
    <row r="207" spans="1:30" x14ac:dyDescent="0.3">
      <c r="A207" s="442"/>
      <c r="Y207" s="444" t="s">
        <v>174</v>
      </c>
      <c r="Z207" s="443">
        <v>-8.4719555471164938</v>
      </c>
      <c r="AA207" s="443">
        <v>-7.2856976855349345</v>
      </c>
      <c r="AB207" s="443">
        <v>-5.606649441672019</v>
      </c>
      <c r="AC207" s="443">
        <v>-9.2692400422385077</v>
      </c>
      <c r="AD207" s="443">
        <v>-7.4203830260726891</v>
      </c>
    </row>
    <row r="208" spans="1:30" x14ac:dyDescent="0.3">
      <c r="A208" s="442"/>
      <c r="Y208" s="444" t="s">
        <v>174</v>
      </c>
      <c r="Z208" s="443">
        <v>-11.270222248274422</v>
      </c>
      <c r="AA208" s="443">
        <v>-7.4103265337982078</v>
      </c>
      <c r="AB208" s="443">
        <v>-5.606649441672019</v>
      </c>
      <c r="AC208" s="443">
        <v>-11.318790948742645</v>
      </c>
      <c r="AD208" s="443">
        <v>-7.2643614812071649</v>
      </c>
    </row>
    <row r="209" spans="1:30" x14ac:dyDescent="0.3">
      <c r="A209" s="442"/>
      <c r="Y209" s="444" t="s">
        <v>174</v>
      </c>
      <c r="Z209" s="443">
        <v>-6.6550418089171197</v>
      </c>
      <c r="AA209" s="443">
        <v>-7.4159230835615944</v>
      </c>
      <c r="AB209" s="443">
        <v>-5.606649441672019</v>
      </c>
      <c r="AC209" s="443">
        <v>-7.637013881489878</v>
      </c>
      <c r="AD209" s="443">
        <v>-6.8245230493235596</v>
      </c>
    </row>
    <row r="210" spans="1:30" x14ac:dyDescent="0.3">
      <c r="A210" s="442"/>
      <c r="Y210" s="444" t="s">
        <v>174</v>
      </c>
      <c r="Z210" s="443">
        <v>-5.7258082624900171</v>
      </c>
      <c r="AA210" s="443">
        <v>-7.7245042184939319</v>
      </c>
      <c r="AB210" s="443">
        <v>-5.606649441672019</v>
      </c>
      <c r="AC210" s="443">
        <v>-4.9000545709059367</v>
      </c>
      <c r="AD210" s="443">
        <v>-7.0372807775667132</v>
      </c>
    </row>
    <row r="211" spans="1:30" x14ac:dyDescent="0.3">
      <c r="A211" s="442"/>
      <c r="Y211" s="444" t="s">
        <v>174</v>
      </c>
      <c r="Z211" s="443">
        <v>-7.8139885846311889</v>
      </c>
      <c r="AA211" s="443">
        <v>-7.8555489948226249</v>
      </c>
      <c r="AB211" s="443">
        <v>-5.606649441672019</v>
      </c>
      <c r="AC211" s="443">
        <v>-4.7852750287368622</v>
      </c>
      <c r="AD211" s="443">
        <v>-6.8973342811456479</v>
      </c>
    </row>
    <row r="212" spans="1:30" x14ac:dyDescent="0.3">
      <c r="A212" s="442"/>
      <c r="Y212" s="444" t="s">
        <v>174</v>
      </c>
      <c r="Z212" s="443">
        <v>-6.825501335513775</v>
      </c>
      <c r="AA212" s="443">
        <v>-7.7740053024675859</v>
      </c>
      <c r="AB212" s="443">
        <v>-5.606649441672019</v>
      </c>
      <c r="AC212" s="443">
        <v>-5.1243404381672804</v>
      </c>
      <c r="AD212" s="443">
        <v>-6.9226615625479075</v>
      </c>
    </row>
    <row r="213" spans="1:30" x14ac:dyDescent="0.3">
      <c r="A213" s="442"/>
      <c r="Y213" s="444" t="s">
        <v>174</v>
      </c>
      <c r="Z213" s="443">
        <v>-7.3090117425145014</v>
      </c>
      <c r="AA213" s="443">
        <v>-7.6862250341322662</v>
      </c>
      <c r="AB213" s="443">
        <v>-5.606649441672019</v>
      </c>
      <c r="AC213" s="443">
        <v>-6.2262505326858815</v>
      </c>
      <c r="AD213" s="443">
        <v>-6.3526412532590655</v>
      </c>
    </row>
    <row r="214" spans="1:30" x14ac:dyDescent="0.3">
      <c r="A214" s="442"/>
      <c r="Y214" s="444" t="s">
        <v>174</v>
      </c>
      <c r="Z214" s="443">
        <v>-9.3892689814173504</v>
      </c>
      <c r="AA214" s="443">
        <v>-7.7862635504521629</v>
      </c>
      <c r="AB214" s="443">
        <v>-5.606649441672019</v>
      </c>
      <c r="AC214" s="443">
        <v>-8.2896145672910535</v>
      </c>
      <c r="AD214" s="443">
        <v>-6.4557193428941257</v>
      </c>
    </row>
    <row r="215" spans="1:30" x14ac:dyDescent="0.3">
      <c r="A215" s="442"/>
      <c r="Y215" s="444" t="s">
        <v>174</v>
      </c>
      <c r="Z215" s="443">
        <v>-10.699416401789149</v>
      </c>
      <c r="AA215" s="443">
        <v>-7.539572760118026</v>
      </c>
      <c r="AB215" s="443">
        <v>-5.606649441672019</v>
      </c>
      <c r="AC215" s="443">
        <v>-11.49608191855846</v>
      </c>
      <c r="AD215" s="443">
        <v>-6.4343191758363929</v>
      </c>
    </row>
    <row r="216" spans="1:30" x14ac:dyDescent="0.3">
      <c r="A216" s="442"/>
      <c r="Y216" s="444" t="s">
        <v>174</v>
      </c>
      <c r="Z216" s="443">
        <v>-6.0405799305698853</v>
      </c>
      <c r="AA216" s="443">
        <v>-7.2917956894582314</v>
      </c>
      <c r="AB216" s="443">
        <v>-5.606649441672019</v>
      </c>
      <c r="AC216" s="443">
        <v>-3.6468717164679845</v>
      </c>
      <c r="AD216" s="443">
        <v>-6.2486337252450426</v>
      </c>
    </row>
    <row r="217" spans="1:30" x14ac:dyDescent="0.3">
      <c r="A217" s="442"/>
      <c r="Y217" s="444" t="s">
        <v>174</v>
      </c>
      <c r="Z217" s="443">
        <v>-6.4260778767292877</v>
      </c>
      <c r="AA217" s="443">
        <v>-7.2567861651280774</v>
      </c>
      <c r="AB217" s="443">
        <v>-5.606649441672019</v>
      </c>
      <c r="AC217" s="443">
        <v>-5.6216011983513567</v>
      </c>
      <c r="AD217" s="443">
        <v>-6.0800501029417342</v>
      </c>
    </row>
    <row r="218" spans="1:30" x14ac:dyDescent="0.3">
      <c r="A218" s="442"/>
      <c r="Y218" s="444" t="s">
        <v>174</v>
      </c>
      <c r="Z218" s="443">
        <v>-6.0871530522922308</v>
      </c>
      <c r="AA218" s="443">
        <v>-6.9743582146996541</v>
      </c>
      <c r="AB218" s="443">
        <v>-5.606649441672019</v>
      </c>
      <c r="AC218" s="443">
        <v>-4.635473859332734</v>
      </c>
      <c r="AD218" s="443">
        <v>-5.727969920859378</v>
      </c>
    </row>
    <row r="219" spans="1:30" x14ac:dyDescent="0.3">
      <c r="A219" s="442"/>
      <c r="Y219" s="444" t="s">
        <v>174</v>
      </c>
      <c r="Z219" s="443">
        <v>-5.0910618408952129</v>
      </c>
      <c r="AA219" s="443">
        <v>-6.7438807080880077</v>
      </c>
      <c r="AB219" s="443">
        <v>-5.606649441672019</v>
      </c>
      <c r="AC219" s="443">
        <v>-3.824542284027828</v>
      </c>
      <c r="AD219" s="443">
        <v>-5.0992532500022536</v>
      </c>
    </row>
    <row r="220" spans="1:30" x14ac:dyDescent="0.3">
      <c r="A220" s="442"/>
      <c r="Y220" s="444" t="s">
        <v>174</v>
      </c>
      <c r="Z220" s="443">
        <v>-7.0639450722034267</v>
      </c>
      <c r="AA220" s="443">
        <v>-6.7916432421931514</v>
      </c>
      <c r="AB220" s="443">
        <v>-5.606649441672019</v>
      </c>
      <c r="AC220" s="443">
        <v>-5.0461651765627238</v>
      </c>
      <c r="AD220" s="443">
        <v>-5.2424557250095019</v>
      </c>
    </row>
    <row r="221" spans="1:30" x14ac:dyDescent="0.3">
      <c r="A221" s="442"/>
      <c r="Y221" s="444">
        <v>44044</v>
      </c>
      <c r="Z221" s="443">
        <v>-7.4122733284183875</v>
      </c>
      <c r="AA221" s="443">
        <v>-6.9335306476807403</v>
      </c>
      <c r="AB221" s="443">
        <v>-5.606649441672019</v>
      </c>
      <c r="AC221" s="443">
        <v>-5.8250532927145571</v>
      </c>
      <c r="AD221" s="443">
        <v>-5.1188200119348108</v>
      </c>
    </row>
    <row r="222" spans="1:30" x14ac:dyDescent="0.3">
      <c r="A222" s="442"/>
      <c r="Y222" s="444" t="s">
        <v>174</v>
      </c>
      <c r="Z222" s="443">
        <v>-9.0860738555076175</v>
      </c>
      <c r="AA222" s="443">
        <v>-6.8384257702407467</v>
      </c>
      <c r="AB222" s="443">
        <v>-5.606649441672019</v>
      </c>
      <c r="AC222" s="443">
        <v>-7.0950652225585884</v>
      </c>
      <c r="AD222" s="443">
        <v>-5.1972964771738628</v>
      </c>
    </row>
    <row r="223" spans="1:30" x14ac:dyDescent="0.3">
      <c r="A223" s="442"/>
      <c r="Y223" s="444" t="s">
        <v>174</v>
      </c>
      <c r="Z223" s="443">
        <v>-6.3749176693058969</v>
      </c>
      <c r="AA223" s="443">
        <v>-6.9101382576069517</v>
      </c>
      <c r="AB223" s="443">
        <v>-5.606649441672019</v>
      </c>
      <c r="AC223" s="443">
        <v>-4.6492890415187276</v>
      </c>
      <c r="AD223" s="443">
        <v>-5.0914403740947876</v>
      </c>
    </row>
    <row r="224" spans="1:30" x14ac:dyDescent="0.3">
      <c r="A224" s="442"/>
      <c r="Y224" s="444" t="s">
        <v>174</v>
      </c>
      <c r="Z224" s="443">
        <v>-7.4192897151424146</v>
      </c>
      <c r="AA224" s="443">
        <v>-6.9715693010507023</v>
      </c>
      <c r="AB224" s="443">
        <v>-5.606649441672019</v>
      </c>
      <c r="AC224" s="443">
        <v>-4.7561512068285197</v>
      </c>
      <c r="AD224" s="443">
        <v>-4.7575080462457828</v>
      </c>
    </row>
    <row r="225" spans="1:30" x14ac:dyDescent="0.3">
      <c r="A225" s="442"/>
      <c r="Y225" s="444" t="s">
        <v>174</v>
      </c>
      <c r="Z225" s="443">
        <v>-5.4214189102122718</v>
      </c>
      <c r="AA225" s="443">
        <v>-7.1847877471948669</v>
      </c>
      <c r="AB225" s="443">
        <v>-5.606649441672019</v>
      </c>
      <c r="AC225" s="443">
        <v>-5.1848091160060932</v>
      </c>
      <c r="AD225" s="443">
        <v>-4.369241498936181</v>
      </c>
    </row>
    <row r="226" spans="1:30" x14ac:dyDescent="0.3">
      <c r="A226" s="442"/>
      <c r="Y226" s="444" t="s">
        <v>174</v>
      </c>
      <c r="Z226" s="443">
        <v>-5.5930492524586448</v>
      </c>
      <c r="AA226" s="443">
        <v>-7.1279646185855929</v>
      </c>
      <c r="AB226" s="443">
        <v>-5.606649441672019</v>
      </c>
      <c r="AC226" s="443">
        <v>-3.0835495624743032</v>
      </c>
      <c r="AD226" s="443">
        <v>-4.0820282457409638</v>
      </c>
    </row>
    <row r="227" spans="1:30" x14ac:dyDescent="0.3">
      <c r="A227" s="442"/>
      <c r="Y227" s="444" t="s">
        <v>174</v>
      </c>
      <c r="Z227" s="443">
        <v>-7.4939623763096819</v>
      </c>
      <c r="AA227" s="443">
        <v>-7.14903144696118</v>
      </c>
      <c r="AB227" s="443">
        <v>-5.606649441672019</v>
      </c>
      <c r="AC227" s="443">
        <v>-2.7086388816196916</v>
      </c>
      <c r="AD227" s="443">
        <v>-3.9421717418796294</v>
      </c>
    </row>
    <row r="228" spans="1:30" x14ac:dyDescent="0.3">
      <c r="A228" s="442"/>
      <c r="Y228" s="444" t="s">
        <v>174</v>
      </c>
      <c r="Z228" s="443">
        <v>-8.9048024514275426</v>
      </c>
      <c r="AA228" s="443">
        <v>-7.078400123404947</v>
      </c>
      <c r="AB228" s="443">
        <v>-5.606649441672019</v>
      </c>
      <c r="AC228" s="443">
        <v>-3.1071874615473405</v>
      </c>
      <c r="AD228" s="443">
        <v>-4.0010750773437467</v>
      </c>
    </row>
    <row r="229" spans="1:30" x14ac:dyDescent="0.3">
      <c r="A229" s="442"/>
      <c r="Y229" s="444" t="s">
        <v>174</v>
      </c>
      <c r="Z229" s="443">
        <v>-8.6883119552426979</v>
      </c>
      <c r="AA229" s="443">
        <v>-6.6994994544715576</v>
      </c>
      <c r="AB229" s="443">
        <v>-5.606649441672019</v>
      </c>
      <c r="AC229" s="443">
        <v>-5.0845724501920699</v>
      </c>
      <c r="AD229" s="443">
        <v>-4.182850958474889</v>
      </c>
    </row>
    <row r="230" spans="1:30" x14ac:dyDescent="0.3">
      <c r="A230" s="442"/>
      <c r="Y230" s="444" t="s">
        <v>174</v>
      </c>
      <c r="Z230" s="443">
        <v>-6.5223854679350017</v>
      </c>
      <c r="AA230" s="443">
        <v>-6.1537011373898141</v>
      </c>
      <c r="AB230" s="443">
        <v>-5.606649441672019</v>
      </c>
      <c r="AC230" s="443">
        <v>-3.6702935144893871</v>
      </c>
      <c r="AD230" s="443">
        <v>-4.1997080303967733</v>
      </c>
    </row>
    <row r="231" spans="1:30" x14ac:dyDescent="0.3">
      <c r="A231" s="442"/>
      <c r="Y231" s="444" t="s">
        <v>174</v>
      </c>
      <c r="Z231" s="443">
        <v>-6.9248704502487932</v>
      </c>
      <c r="AA231" s="443">
        <v>-5.5811555456227975</v>
      </c>
      <c r="AB231" s="443">
        <v>-5.606649441672019</v>
      </c>
      <c r="AC231" s="443">
        <v>-5.1684745550773386</v>
      </c>
      <c r="AD231" s="443">
        <v>-4.4408969392859694</v>
      </c>
    </row>
    <row r="232" spans="1:30" x14ac:dyDescent="0.3">
      <c r="A232" s="442"/>
      <c r="Y232" s="444" t="s">
        <v>174</v>
      </c>
      <c r="Z232" s="443">
        <v>-2.7691142276785441</v>
      </c>
      <c r="AA232" s="443">
        <v>-5.0490157488138294</v>
      </c>
      <c r="AB232" s="443">
        <v>-5.606649441672019</v>
      </c>
      <c r="AC232" s="443">
        <v>-6.4572402839240937</v>
      </c>
      <c r="AD232" s="443">
        <v>-4.8606000986576179</v>
      </c>
    </row>
    <row r="233" spans="1:30" x14ac:dyDescent="0.3">
      <c r="A233" s="442"/>
      <c r="Y233" s="444" t="s">
        <v>174</v>
      </c>
      <c r="Z233" s="443">
        <v>-1.7724610328864314</v>
      </c>
      <c r="AA233" s="443">
        <v>-3.5021831582121057</v>
      </c>
      <c r="AB233" s="443">
        <v>-5.606649441672019</v>
      </c>
      <c r="AC233" s="443">
        <v>-3.2015490659274946</v>
      </c>
      <c r="AD233" s="443">
        <v>-4.130347561465082</v>
      </c>
    </row>
    <row r="234" spans="1:30" x14ac:dyDescent="0.3">
      <c r="A234" s="442"/>
      <c r="Y234" s="444" t="s">
        <v>174</v>
      </c>
      <c r="Z234" s="443">
        <v>-3.4861432339405667</v>
      </c>
      <c r="AA234" s="443">
        <v>-3.05847545107205</v>
      </c>
      <c r="AB234" s="443">
        <v>-5.606649441672019</v>
      </c>
      <c r="AC234" s="443">
        <v>-4.3969612438440606</v>
      </c>
      <c r="AD234" s="443">
        <v>-3.7117058056910457</v>
      </c>
    </row>
    <row r="235" spans="1:30" x14ac:dyDescent="0.3">
      <c r="A235" s="442"/>
      <c r="Y235" s="444" t="s">
        <v>174</v>
      </c>
      <c r="Z235" s="443">
        <v>-5.1798238737647742</v>
      </c>
      <c r="AA235" s="443">
        <v>-3.1232828748039716</v>
      </c>
      <c r="AB235" s="443">
        <v>-5.606649441672019</v>
      </c>
      <c r="AC235" s="443">
        <v>-6.0451095771488781</v>
      </c>
      <c r="AD235" s="443">
        <v>-3.566882892481376</v>
      </c>
    </row>
    <row r="236" spans="1:30" x14ac:dyDescent="0.3">
      <c r="A236" s="442"/>
      <c r="Y236" s="444" t="s">
        <v>174</v>
      </c>
      <c r="Z236" s="443">
        <v>2.139516178969374</v>
      </c>
      <c r="AA236" s="443">
        <v>-3.2704655285533462</v>
      </c>
      <c r="AB236" s="443">
        <v>-5.606649441672019</v>
      </c>
      <c r="AC236" s="443">
        <v>2.7195310155676111E-2</v>
      </c>
      <c r="AD236" s="443">
        <v>-3.603711714507349</v>
      </c>
    </row>
    <row r="237" spans="1:30" x14ac:dyDescent="0.3">
      <c r="A237" s="442"/>
      <c r="Y237" s="444" t="s">
        <v>174</v>
      </c>
      <c r="Z237" s="443">
        <v>-3.4164315179546136</v>
      </c>
      <c r="AA237" s="443">
        <v>-3.4262324875462662</v>
      </c>
      <c r="AB237" s="443">
        <v>-5.606649441672019</v>
      </c>
      <c r="AC237" s="443">
        <v>-0.73980122407112958</v>
      </c>
      <c r="AD237" s="443">
        <v>-3.9781305108858191</v>
      </c>
    </row>
    <row r="238" spans="1:30" x14ac:dyDescent="0.3">
      <c r="A238" s="442"/>
      <c r="Y238" s="444" t="s">
        <v>174</v>
      </c>
      <c r="Z238" s="443">
        <v>-7.3785224163722418</v>
      </c>
      <c r="AA238" s="443">
        <v>-3.750319049519264</v>
      </c>
      <c r="AB238" s="443">
        <v>-5.606649441672019</v>
      </c>
      <c r="AC238" s="443">
        <v>-4.1547141626096504</v>
      </c>
      <c r="AD238" s="443">
        <v>-4.1278600756562769</v>
      </c>
    </row>
    <row r="239" spans="1:30" x14ac:dyDescent="0.3">
      <c r="A239" s="442"/>
      <c r="Y239" s="444" t="s">
        <v>174</v>
      </c>
      <c r="Z239" s="443">
        <v>-3.7993928039241718</v>
      </c>
      <c r="AA239" s="443">
        <v>-3.6687840203775948</v>
      </c>
      <c r="AB239" s="443">
        <v>-5.606649441672019</v>
      </c>
      <c r="AC239" s="443">
        <v>-6.7150420381059064</v>
      </c>
      <c r="AD239" s="443">
        <v>-4.0877553722115243</v>
      </c>
    </row>
    <row r="240" spans="1:30" x14ac:dyDescent="0.3">
      <c r="A240" s="442"/>
      <c r="Y240" s="444" t="s">
        <v>174</v>
      </c>
      <c r="Z240" s="443">
        <v>-2.8628297458368692</v>
      </c>
      <c r="AA240" s="443">
        <v>-4.4905624966758309</v>
      </c>
      <c r="AB240" s="443">
        <v>-5.606649441672019</v>
      </c>
      <c r="AC240" s="443">
        <v>-5.822480640576785</v>
      </c>
      <c r="AD240" s="443">
        <v>-4.7521112061119153</v>
      </c>
    </row>
    <row r="241" spans="1:30" x14ac:dyDescent="0.3">
      <c r="A241" s="442"/>
      <c r="Y241" s="444" t="s">
        <v>174</v>
      </c>
      <c r="Z241" s="443">
        <v>-5.7547491677515508</v>
      </c>
      <c r="AA241" s="443">
        <v>-4.8248559955747874</v>
      </c>
      <c r="AB241" s="443">
        <v>-5.606649441672019</v>
      </c>
      <c r="AC241" s="443">
        <v>-5.4450681972372621</v>
      </c>
      <c r="AD241" s="443">
        <v>-5.3650425786124964</v>
      </c>
    </row>
    <row r="242" spans="1:30" x14ac:dyDescent="0.3">
      <c r="A242" s="442"/>
      <c r="Y242" s="444" t="s">
        <v>174</v>
      </c>
      <c r="Z242" s="443">
        <v>-4.6090786697730914</v>
      </c>
      <c r="AA242" s="443">
        <v>-4.5404417926038523</v>
      </c>
      <c r="AB242" s="443">
        <v>-5.606649441672019</v>
      </c>
      <c r="AC242" s="443">
        <v>-5.7643766530356118</v>
      </c>
      <c r="AD242" s="443">
        <v>-5.4121146078911364</v>
      </c>
    </row>
    <row r="243" spans="1:30" x14ac:dyDescent="0.3">
      <c r="A243" s="442"/>
      <c r="Y243" s="444" t="s">
        <v>174</v>
      </c>
      <c r="Z243" s="443">
        <v>-3.6129331551182791</v>
      </c>
      <c r="AA243" s="443">
        <v>-4.4358065385387118</v>
      </c>
      <c r="AB243" s="443">
        <v>-5.606649441672019</v>
      </c>
      <c r="AC243" s="443">
        <v>-4.6232955271470644</v>
      </c>
      <c r="AD243" s="443">
        <v>-4.8701742700570732</v>
      </c>
    </row>
    <row r="244" spans="1:30" x14ac:dyDescent="0.3">
      <c r="A244" s="442"/>
      <c r="Y244" s="444" t="s">
        <v>174</v>
      </c>
      <c r="Z244" s="443">
        <v>-5.7564860102473059</v>
      </c>
      <c r="AA244" s="443">
        <v>-4.4485013213352156</v>
      </c>
      <c r="AB244" s="443">
        <v>-5.606649441672019</v>
      </c>
      <c r="AC244" s="443">
        <v>-5.0303208315751959</v>
      </c>
      <c r="AD244" s="443">
        <v>-4.3426165652655726</v>
      </c>
    </row>
    <row r="245" spans="1:30" x14ac:dyDescent="0.3">
      <c r="A245" s="442"/>
      <c r="Y245" s="444" t="s">
        <v>174</v>
      </c>
      <c r="Z245" s="443">
        <v>-5.3876229955756951</v>
      </c>
      <c r="AA245" s="443">
        <v>-4.2355981056329002</v>
      </c>
      <c r="AB245" s="443">
        <v>-5.606649441672019</v>
      </c>
      <c r="AC245" s="443">
        <v>-4.4842183675601319</v>
      </c>
      <c r="AD245" s="443">
        <v>-3.9045336019022421</v>
      </c>
    </row>
    <row r="246" spans="1:30" x14ac:dyDescent="0.3">
      <c r="A246" s="442"/>
      <c r="Y246" s="444" t="s">
        <v>174</v>
      </c>
      <c r="Z246" s="443">
        <v>-3.0669460254681873</v>
      </c>
      <c r="AA246" s="443">
        <v>-4.018554781443382</v>
      </c>
      <c r="AB246" s="443">
        <v>-5.606649441672019</v>
      </c>
      <c r="AC246" s="443">
        <v>-2.9214596732674636</v>
      </c>
      <c r="AD246" s="443">
        <v>-3.4641866171198177</v>
      </c>
    </row>
    <row r="247" spans="1:30" x14ac:dyDescent="0.3">
      <c r="A247" s="442"/>
      <c r="Y247" s="444" t="s">
        <v>174</v>
      </c>
      <c r="Z247" s="443">
        <v>-2.9516932254124</v>
      </c>
      <c r="AA247" s="443">
        <v>-4.107721222814221</v>
      </c>
      <c r="AB247" s="443">
        <v>-5.606649441672019</v>
      </c>
      <c r="AC247" s="443">
        <v>-2.1295767070362785</v>
      </c>
      <c r="AD247" s="443">
        <v>-3.3540772704271427</v>
      </c>
    </row>
    <row r="248" spans="1:30" x14ac:dyDescent="0.3">
      <c r="A248" s="442"/>
      <c r="Y248" s="444" t="s">
        <v>174</v>
      </c>
      <c r="Z248" s="443">
        <v>-4.264426657835342</v>
      </c>
      <c r="AA248" s="443">
        <v>-3.9371476122480229</v>
      </c>
      <c r="AB248" s="443">
        <v>-5.606649441672019</v>
      </c>
      <c r="AC248" s="443">
        <v>-2.3784874536939498</v>
      </c>
      <c r="AD248" s="443">
        <v>-3.1511486850472648</v>
      </c>
    </row>
    <row r="249" spans="1:30" x14ac:dyDescent="0.3">
      <c r="A249" s="442"/>
      <c r="Y249" s="444" t="s">
        <v>174</v>
      </c>
      <c r="Z249" s="443">
        <v>-3.0897754004464644</v>
      </c>
      <c r="AA249" s="443">
        <v>-4.0436773787953948</v>
      </c>
      <c r="AB249" s="443">
        <v>-5.606649441672019</v>
      </c>
      <c r="AC249" s="443">
        <v>-2.6819477595586392</v>
      </c>
      <c r="AD249" s="443">
        <v>-3.0232550525788997</v>
      </c>
    </row>
    <row r="250" spans="1:30" x14ac:dyDescent="0.3">
      <c r="A250" s="442"/>
      <c r="Y250" s="444" t="s">
        <v>174</v>
      </c>
      <c r="Z250" s="443">
        <v>-4.2370982447141499</v>
      </c>
      <c r="AA250" s="443">
        <v>-4.176781431902616</v>
      </c>
      <c r="AB250" s="443">
        <v>-5.606649441672019</v>
      </c>
      <c r="AC250" s="443">
        <v>-3.8525301002983383</v>
      </c>
      <c r="AD250" s="443">
        <v>-3.4297814989091342</v>
      </c>
    </row>
    <row r="251" spans="1:30" x14ac:dyDescent="0.3">
      <c r="A251" s="442"/>
      <c r="Y251" s="444"/>
      <c r="Z251" s="443">
        <v>-4.5624707362839194</v>
      </c>
      <c r="AA251" s="443">
        <v>-4.3772489248858095</v>
      </c>
      <c r="AB251" s="443">
        <v>-5.606649441672019</v>
      </c>
      <c r="AC251" s="443">
        <v>-3.6098207339160524</v>
      </c>
      <c r="AD251" s="443">
        <v>-3.5994256700377969</v>
      </c>
    </row>
    <row r="252" spans="1:30" x14ac:dyDescent="0.3">
      <c r="A252" s="442"/>
      <c r="Y252" s="444">
        <v>44075</v>
      </c>
      <c r="Z252" s="443">
        <v>-6.1333313614073024</v>
      </c>
      <c r="AA252" s="443">
        <v>-4.0646281842138388</v>
      </c>
      <c r="AB252" s="443">
        <v>-5.606649441672019</v>
      </c>
      <c r="AC252" s="443">
        <v>-3.5889629402815757</v>
      </c>
      <c r="AD252" s="443">
        <v>-3.6151140312424559</v>
      </c>
    </row>
    <row r="253" spans="1:30" x14ac:dyDescent="0.3">
      <c r="A253" s="442"/>
      <c r="Y253" s="444"/>
      <c r="Z253" s="443">
        <v>-3.9986743972187311</v>
      </c>
      <c r="AA253" s="443">
        <v>-4.3158438237932586</v>
      </c>
      <c r="AB253" s="443">
        <v>-5.606649441672019</v>
      </c>
      <c r="AC253" s="443">
        <v>-5.7671447975791068</v>
      </c>
      <c r="AD253" s="443">
        <v>-3.8978005294544125</v>
      </c>
    </row>
    <row r="254" spans="1:30" x14ac:dyDescent="0.3">
      <c r="A254" s="442"/>
      <c r="Y254" s="444"/>
      <c r="Z254" s="443">
        <v>-4.3549656762947535</v>
      </c>
      <c r="AA254" s="443">
        <v>-4.2930023240955801</v>
      </c>
      <c r="AB254" s="443">
        <v>-5.606649441672019</v>
      </c>
      <c r="AC254" s="443">
        <v>-3.317085904936917</v>
      </c>
      <c r="AD254" s="443">
        <v>-4.0648500857931236</v>
      </c>
    </row>
    <row r="255" spans="1:30" x14ac:dyDescent="0.3">
      <c r="A255" s="442"/>
      <c r="Y255" s="444"/>
      <c r="Z255" s="443">
        <v>-2.0760814731315467</v>
      </c>
      <c r="AA255" s="443">
        <v>-3.8962673598024118</v>
      </c>
      <c r="AB255" s="443">
        <v>-5.606649441672019</v>
      </c>
      <c r="AC255" s="443">
        <v>-2.4883059821265618</v>
      </c>
      <c r="AD255" s="443">
        <v>-3.917489061441247</v>
      </c>
    </row>
    <row r="256" spans="1:30" x14ac:dyDescent="0.3">
      <c r="A256" s="442"/>
      <c r="Y256" s="444"/>
      <c r="Z256" s="443">
        <v>-4.8482848775024099</v>
      </c>
      <c r="AA256" s="443">
        <v>-3.3520982935063279</v>
      </c>
      <c r="AB256" s="443">
        <v>-5.606649441672019</v>
      </c>
      <c r="AC256" s="443">
        <v>-4.6607532470423365</v>
      </c>
      <c r="AD256" s="443">
        <v>-3.5403218842119992</v>
      </c>
    </row>
    <row r="257" spans="1:30" x14ac:dyDescent="0.3">
      <c r="A257" s="442"/>
      <c r="Y257" s="444"/>
      <c r="Z257" s="443">
        <v>-4.0772077468303944</v>
      </c>
      <c r="AA257" s="443">
        <v>-3.2497925208344447</v>
      </c>
      <c r="AB257" s="443">
        <v>-5.606649441672019</v>
      </c>
      <c r="AC257" s="443">
        <v>-5.0218769946693129</v>
      </c>
      <c r="AD257" s="443">
        <v>-3.1264908352437368</v>
      </c>
    </row>
    <row r="258" spans="1:30" x14ac:dyDescent="0.3">
      <c r="A258" s="442"/>
      <c r="Y258" s="444"/>
      <c r="Z258" s="443">
        <v>-1.7853259862317423</v>
      </c>
      <c r="AA258" s="443">
        <v>-3.1733125442836783</v>
      </c>
      <c r="AB258" s="443">
        <v>-5.606649441672019</v>
      </c>
      <c r="AC258" s="443">
        <v>-2.5782935634529167</v>
      </c>
      <c r="AD258" s="443">
        <v>-3.1653409863043742</v>
      </c>
    </row>
    <row r="259" spans="1:30" x14ac:dyDescent="0.3">
      <c r="A259" s="442"/>
      <c r="Y259" s="444"/>
      <c r="Z259" s="443">
        <v>-2.3241478973347158</v>
      </c>
      <c r="AA259" s="443">
        <v>-3.4651089060371882</v>
      </c>
      <c r="AB259" s="443">
        <v>-5.606649441672019</v>
      </c>
      <c r="AC259" s="443">
        <v>-0.94879269967684365</v>
      </c>
      <c r="AD259" s="443">
        <v>-3.5335867654381974</v>
      </c>
    </row>
    <row r="260" spans="1:30" x14ac:dyDescent="0.3">
      <c r="A260" s="442"/>
      <c r="Y260" s="444"/>
      <c r="Z260" s="443">
        <v>-3.2825339885155524</v>
      </c>
      <c r="AA260" s="443">
        <v>-3.3772126412308494</v>
      </c>
      <c r="AB260" s="443">
        <v>-5.606649441672019</v>
      </c>
      <c r="AC260" s="443">
        <v>-2.8703274548012701</v>
      </c>
      <c r="AD260" s="443">
        <v>-3.6908128069551651</v>
      </c>
    </row>
    <row r="261" spans="1:30" x14ac:dyDescent="0.3">
      <c r="A261" s="442"/>
      <c r="Y261" s="444"/>
      <c r="Z261" s="443">
        <v>-3.8196058404393884</v>
      </c>
      <c r="AA261" s="443">
        <v>-3.4050114901222281</v>
      </c>
      <c r="AB261" s="443">
        <v>-5.606649441672019</v>
      </c>
      <c r="AC261" s="443">
        <v>-3.5890369623613765</v>
      </c>
      <c r="AD261" s="443">
        <v>-3.8759881921403894</v>
      </c>
    </row>
    <row r="262" spans="1:30" x14ac:dyDescent="0.3">
      <c r="A262" s="442"/>
      <c r="Y262" s="444"/>
      <c r="Z262" s="443">
        <v>-4.1186560054061152</v>
      </c>
      <c r="AA262" s="443">
        <v>-3.6664355428765845</v>
      </c>
      <c r="AB262" s="443">
        <v>-5.606649441672019</v>
      </c>
      <c r="AC262" s="443">
        <v>-5.0660264360633249</v>
      </c>
      <c r="AD262" s="443">
        <v>-4.2778860508380792</v>
      </c>
    </row>
    <row r="263" spans="1:30" x14ac:dyDescent="0.3">
      <c r="A263" s="442"/>
      <c r="Y263" s="444"/>
      <c r="Z263" s="443">
        <v>-4.2330110238580403</v>
      </c>
      <c r="AA263" s="443">
        <v>-3.8921127289350159</v>
      </c>
      <c r="AB263" s="443">
        <v>-5.606649441672019</v>
      </c>
      <c r="AC263" s="443">
        <v>-5.7613355376611111</v>
      </c>
      <c r="AD263" s="443">
        <v>-4.3681176972086844</v>
      </c>
    </row>
    <row r="264" spans="1:30" x14ac:dyDescent="0.3">
      <c r="A264" s="442"/>
      <c r="Y264" s="444"/>
      <c r="Z264" s="443">
        <v>-4.2717996890700425</v>
      </c>
      <c r="AA264" s="443">
        <v>-3.9193545578725884</v>
      </c>
      <c r="AB264" s="443">
        <v>-5.606649441672019</v>
      </c>
      <c r="AC264" s="443">
        <v>-6.3181046909658818</v>
      </c>
      <c r="AD264" s="443">
        <v>-4.5235315671099965</v>
      </c>
    </row>
    <row r="265" spans="1:30" x14ac:dyDescent="0.3">
      <c r="A265" s="442"/>
      <c r="Y265" s="444"/>
      <c r="Z265" s="443">
        <v>-3.6152943555122379</v>
      </c>
      <c r="AA265" s="443">
        <v>-3.6065387370105575</v>
      </c>
      <c r="AB265" s="443">
        <v>-5.606649441672019</v>
      </c>
      <c r="AC265" s="443">
        <v>-5.3915785743367479</v>
      </c>
      <c r="AD265" s="443">
        <v>-4.8024550298220321</v>
      </c>
    </row>
    <row r="266" spans="1:30" x14ac:dyDescent="0.3">
      <c r="A266" s="442"/>
      <c r="Y266" s="444"/>
      <c r="Z266" s="443">
        <v>-3.9038881997437365</v>
      </c>
      <c r="AA266" s="443">
        <v>-3.1948828026653513</v>
      </c>
      <c r="AB266" s="443">
        <v>-5.606649441672019</v>
      </c>
      <c r="AC266" s="443">
        <v>-1.580414224271081</v>
      </c>
      <c r="AD266" s="443">
        <v>-4.3617035426971853</v>
      </c>
    </row>
    <row r="267" spans="1:30" x14ac:dyDescent="0.3">
      <c r="A267" s="442"/>
      <c r="Y267" s="444"/>
      <c r="Z267" s="443">
        <v>-3.4732267910785612</v>
      </c>
      <c r="AA267" s="443">
        <v>-2.8717923878546783</v>
      </c>
      <c r="AB267" s="443">
        <v>-5.606649441672019</v>
      </c>
      <c r="AC267" s="443">
        <v>-3.9582245441104504</v>
      </c>
      <c r="AD267" s="443">
        <v>-4.1758111116126644</v>
      </c>
    </row>
    <row r="268" spans="1:30" x14ac:dyDescent="0.3">
      <c r="A268" s="442"/>
      <c r="Y268" s="444"/>
      <c r="Z268" s="443">
        <v>-1.6298950944051729</v>
      </c>
      <c r="AA268" s="443">
        <v>-2.9266936473723875</v>
      </c>
      <c r="AB268" s="443">
        <v>-5.606649441672019</v>
      </c>
      <c r="AC268" s="443">
        <v>-5.5415012013456248</v>
      </c>
      <c r="AD268" s="443">
        <v>-4.3969586348190068</v>
      </c>
    </row>
    <row r="269" spans="1:30" x14ac:dyDescent="0.3">
      <c r="A269" s="442"/>
      <c r="Y269" s="444"/>
      <c r="Z269" s="443">
        <v>-1.2370644649896732</v>
      </c>
      <c r="AA269" s="443">
        <v>-2.6456917664320487</v>
      </c>
      <c r="AB269" s="443">
        <v>-5.606649441672019</v>
      </c>
      <c r="AC269" s="443">
        <v>-1.9807660261894</v>
      </c>
      <c r="AD269" s="443">
        <v>-4.494860950735565</v>
      </c>
    </row>
    <row r="270" spans="1:30" x14ac:dyDescent="0.3">
      <c r="A270" s="442"/>
      <c r="Y270" s="444"/>
      <c r="Z270" s="443">
        <v>-1.9713781201833243</v>
      </c>
      <c r="AA270" s="443">
        <v>-2.2763330816559346</v>
      </c>
      <c r="AB270" s="443">
        <v>-5.606649441672019</v>
      </c>
      <c r="AC270" s="443">
        <v>-4.460088520069462</v>
      </c>
      <c r="AD270" s="443">
        <v>-4.6741909170904865</v>
      </c>
    </row>
    <row r="271" spans="1:30" x14ac:dyDescent="0.3">
      <c r="A271" s="442"/>
      <c r="Y271" s="444"/>
      <c r="Z271" s="443">
        <v>-4.6561085056940046</v>
      </c>
      <c r="AA271" s="443">
        <v>-1.9183707042048543</v>
      </c>
      <c r="AB271" s="443">
        <v>-5.606649441672019</v>
      </c>
      <c r="AC271" s="443">
        <v>-7.8661373534102808</v>
      </c>
      <c r="AD271" s="443">
        <v>-4.877527075489108</v>
      </c>
    </row>
    <row r="272" spans="1:30" x14ac:dyDescent="0.3">
      <c r="A272" s="442"/>
      <c r="Y272" s="444"/>
      <c r="Z272" s="443">
        <v>-1.6482811889298672</v>
      </c>
      <c r="AA272" s="443">
        <v>-2.1259762619616893</v>
      </c>
      <c r="AB272" s="443">
        <v>-5.606649441672019</v>
      </c>
      <c r="AC272" s="443">
        <v>-6.076894785752657</v>
      </c>
      <c r="AD272" s="443">
        <v>-4.4761380353521458</v>
      </c>
    </row>
    <row r="273" spans="1:30" x14ac:dyDescent="0.3">
      <c r="A273" s="442"/>
      <c r="Y273" s="444"/>
      <c r="Z273" s="443">
        <v>-1.3183774063109359</v>
      </c>
      <c r="AA273" s="443">
        <v>-2.1116988201338329</v>
      </c>
      <c r="AB273" s="443">
        <v>-5.606649441672019</v>
      </c>
      <c r="AC273" s="443">
        <v>-2.8357239887555323</v>
      </c>
      <c r="AD273" s="443">
        <v>-4.7361623592425923</v>
      </c>
    </row>
    <row r="274" spans="1:30" x14ac:dyDescent="0.3">
      <c r="A274" s="442"/>
      <c r="Y274" s="444"/>
      <c r="Z274" s="443">
        <v>-0.96749014892100127</v>
      </c>
      <c r="AA274" s="443">
        <v>-2.1905726462133912</v>
      </c>
      <c r="AB274" s="443">
        <v>-5.606649441672019</v>
      </c>
      <c r="AC274" s="443">
        <v>-5.3815776529008019</v>
      </c>
      <c r="AD274" s="443">
        <v>-4.7133144154371491</v>
      </c>
    </row>
    <row r="275" spans="1:30" x14ac:dyDescent="0.3">
      <c r="A275" s="442"/>
      <c r="Y275" s="444"/>
      <c r="Z275" s="443">
        <v>-3.0831339987030195</v>
      </c>
      <c r="AA275" s="443">
        <v>-2.2978562383644241</v>
      </c>
      <c r="AB275" s="443">
        <v>-5.606649441672019</v>
      </c>
      <c r="AC275" s="443">
        <v>-2.7317779203868895</v>
      </c>
      <c r="AD275" s="443">
        <v>-4.5087612477254977</v>
      </c>
    </row>
    <row r="276" spans="1:30" x14ac:dyDescent="0.3">
      <c r="A276" s="442"/>
      <c r="Y276" s="444"/>
      <c r="Z276" s="443">
        <v>-1.1371223721946784</v>
      </c>
      <c r="AA276" s="443">
        <v>-2.8471197526284735</v>
      </c>
      <c r="AB276" s="443">
        <v>-5.606649441672019</v>
      </c>
      <c r="AC276" s="443">
        <v>-3.8009362934225237</v>
      </c>
      <c r="AD276" s="443">
        <v>-4.5795981778570036</v>
      </c>
    </row>
    <row r="277" spans="1:30" x14ac:dyDescent="0.3">
      <c r="A277" s="442"/>
      <c r="Y277" s="444"/>
      <c r="Z277" s="443">
        <v>-2.5234949027402336</v>
      </c>
      <c r="AA277" s="443">
        <v>-3.5472297298832132</v>
      </c>
      <c r="AB277" s="443">
        <v>-5.606649441672019</v>
      </c>
      <c r="AC277" s="443">
        <v>-4.3001529134313614</v>
      </c>
      <c r="AD277" s="443">
        <v>-4.7161569163281865</v>
      </c>
    </row>
    <row r="278" spans="1:30" x14ac:dyDescent="0.3">
      <c r="A278" s="442"/>
      <c r="Y278" s="444"/>
      <c r="Z278" s="443">
        <v>-5.407093650751233</v>
      </c>
      <c r="AA278" s="443">
        <v>-3.9579879786987457</v>
      </c>
      <c r="AB278" s="443">
        <v>-5.606649441672019</v>
      </c>
      <c r="AC278" s="443">
        <v>-6.4342651794287207</v>
      </c>
      <c r="AD278" s="443">
        <v>-4.1836177747292238</v>
      </c>
    </row>
    <row r="279" spans="1:30" x14ac:dyDescent="0.3">
      <c r="A279" s="442"/>
      <c r="Y279" s="444"/>
      <c r="Z279" s="443">
        <v>-5.4931257887782099</v>
      </c>
      <c r="AA279" s="443">
        <v>-4.4415509483823685</v>
      </c>
      <c r="AB279" s="443">
        <v>-5.606649441672019</v>
      </c>
      <c r="AC279" s="443">
        <v>-6.5727532966731985</v>
      </c>
      <c r="AD279" s="443">
        <v>-3.8608484544213502</v>
      </c>
    </row>
    <row r="280" spans="1:30" x14ac:dyDescent="0.3">
      <c r="A280" s="442"/>
      <c r="Y280" s="444"/>
      <c r="Z280" s="443">
        <v>-6.2191472470941118</v>
      </c>
      <c r="AA280" s="443">
        <v>-4.8799385220456539</v>
      </c>
      <c r="AB280" s="443">
        <v>-5.606649441672019</v>
      </c>
      <c r="AC280" s="443">
        <v>-3.7916351580538077</v>
      </c>
      <c r="AD280" s="443">
        <v>-3.5100741226963299</v>
      </c>
    </row>
    <row r="281" spans="1:30" x14ac:dyDescent="0.3">
      <c r="A281" s="442"/>
      <c r="Y281" s="444"/>
      <c r="Z281" s="443">
        <v>-3.8427978906297291</v>
      </c>
      <c r="AA281" s="443">
        <v>-4.9880776127396382</v>
      </c>
      <c r="AB281" s="443">
        <v>-5.606649441672019</v>
      </c>
      <c r="AC281" s="443">
        <v>-1.6538036617080678</v>
      </c>
      <c r="AD281" s="443">
        <v>-3.0218186473891557</v>
      </c>
    </row>
    <row r="282" spans="1:30" x14ac:dyDescent="0.3">
      <c r="A282" s="442"/>
      <c r="Y282" s="444">
        <v>44105</v>
      </c>
      <c r="Z282" s="443">
        <v>-6.4680747864883825</v>
      </c>
      <c r="AA282" s="443">
        <v>-5.1049164185441507</v>
      </c>
      <c r="AB282" s="443">
        <v>-6.0995367511939946</v>
      </c>
      <c r="AC282" s="443">
        <v>-0.47239267823177045</v>
      </c>
      <c r="AD282" s="443">
        <v>-2.8005822349757716</v>
      </c>
    </row>
    <row r="283" spans="1:30" x14ac:dyDescent="0.3">
      <c r="A283" s="442"/>
      <c r="Y283" s="444"/>
      <c r="Z283" s="443">
        <v>-4.2058353878376762</v>
      </c>
      <c r="AA283" s="443">
        <v>-5.0425960210678227</v>
      </c>
      <c r="AB283" s="443">
        <v>-6.0995367511939946</v>
      </c>
      <c r="AC283" s="443">
        <v>-1.3455159713473819</v>
      </c>
      <c r="AD283" s="443">
        <v>-2.660167877204247</v>
      </c>
    </row>
    <row r="284" spans="1:30" x14ac:dyDescent="0.3">
      <c r="A284" s="442"/>
      <c r="Y284" s="444"/>
      <c r="Z284" s="443">
        <v>-3.2804685375981188</v>
      </c>
      <c r="AA284" s="443">
        <v>-5.0175972448372921</v>
      </c>
      <c r="AB284" s="443">
        <v>-6.0995367511939946</v>
      </c>
      <c r="AC284" s="443">
        <v>-0.88236458628114178</v>
      </c>
      <c r="AD284" s="443">
        <v>-1.9141409762483701</v>
      </c>
    </row>
    <row r="285" spans="1:30" x14ac:dyDescent="0.3">
      <c r="A285" s="442"/>
      <c r="Y285" s="444"/>
      <c r="Z285" s="443">
        <v>-6.2249652913828255</v>
      </c>
      <c r="AA285" s="443">
        <v>-5.0002888249689779</v>
      </c>
      <c r="AB285" s="443">
        <v>-6.0995367511939946</v>
      </c>
      <c r="AC285" s="443">
        <v>-4.8856102925350342</v>
      </c>
      <c r="AD285" s="443">
        <v>-1.8657262710914995</v>
      </c>
    </row>
    <row r="286" spans="1:30" x14ac:dyDescent="0.3">
      <c r="A286" s="442"/>
      <c r="Y286" s="444"/>
      <c r="Z286" s="443">
        <v>-5.056883006443913</v>
      </c>
      <c r="AA286" s="443">
        <v>-4.6816884562004875</v>
      </c>
      <c r="AB286" s="443">
        <v>-6.0995367511939946</v>
      </c>
      <c r="AC286" s="443">
        <v>-5.5898527922725236</v>
      </c>
      <c r="AD286" s="443">
        <v>-1.9999693804233272</v>
      </c>
    </row>
    <row r="287" spans="1:30" x14ac:dyDescent="0.3">
      <c r="A287" s="442"/>
      <c r="Y287" s="444"/>
      <c r="Z287" s="443">
        <v>-6.0441558134804003</v>
      </c>
      <c r="AA287" s="443">
        <v>-4.8499018399338159</v>
      </c>
      <c r="AB287" s="443">
        <v>-6.0995367511939946</v>
      </c>
      <c r="AC287" s="443">
        <v>1.4305531486373297</v>
      </c>
      <c r="AD287" s="443">
        <v>-2.0420542105006518</v>
      </c>
    </row>
    <row r="288" spans="1:30" x14ac:dyDescent="0.3">
      <c r="A288" s="442"/>
      <c r="Y288" s="444"/>
      <c r="Z288" s="443">
        <v>-3.7216389515515287</v>
      </c>
      <c r="AA288" s="443">
        <v>-4.9004047412396163</v>
      </c>
      <c r="AB288" s="443">
        <v>-6.0995367511939946</v>
      </c>
      <c r="AC288" s="443">
        <v>-1.3149007256099736</v>
      </c>
      <c r="AD288" s="443">
        <v>-2.0538486332440606</v>
      </c>
    </row>
    <row r="289" spans="1:30" x14ac:dyDescent="0.3">
      <c r="A289" s="442"/>
      <c r="Y289" s="444"/>
      <c r="Z289" s="443">
        <v>-4.2378722051089435</v>
      </c>
      <c r="AA289" s="443">
        <v>-4.880050358522749</v>
      </c>
      <c r="AB289" s="443">
        <v>-6.0995367511939946</v>
      </c>
      <c r="AC289" s="443">
        <v>-1.4120944435545653</v>
      </c>
      <c r="AD289" s="443">
        <v>-2.0406774306324604</v>
      </c>
    </row>
    <row r="290" spans="1:30" x14ac:dyDescent="0.3">
      <c r="A290" s="442"/>
      <c r="Y290" s="444"/>
      <c r="Z290" s="443">
        <v>-5.3833290739709847</v>
      </c>
      <c r="AA290" s="443">
        <v>-5.0532684167810045</v>
      </c>
      <c r="AB290" s="443">
        <v>-6.0995367511939946</v>
      </c>
      <c r="AC290" s="443">
        <v>-1.6401097818886541</v>
      </c>
      <c r="AD290" s="443">
        <v>-1.4634000933798217</v>
      </c>
    </row>
    <row r="291" spans="1:30" x14ac:dyDescent="0.3">
      <c r="A291" s="442"/>
      <c r="Y291" s="444"/>
      <c r="Z291" s="443">
        <v>-3.6339888467387143</v>
      </c>
      <c r="AA291" s="443">
        <v>-5.2267128110714554</v>
      </c>
      <c r="AB291" s="443">
        <v>-6.0995367511939946</v>
      </c>
      <c r="AC291" s="443">
        <v>-0.96492554548500209</v>
      </c>
      <c r="AD291" s="443">
        <v>-1.6946119758215243</v>
      </c>
    </row>
    <row r="292" spans="1:30" x14ac:dyDescent="0.3">
      <c r="A292" s="442"/>
      <c r="Y292" s="444"/>
      <c r="Z292" s="443">
        <v>-6.0824846123647589</v>
      </c>
      <c r="AA292" s="443">
        <v>-5.3781970378880031</v>
      </c>
      <c r="AB292" s="443">
        <v>-6.0995367511939946</v>
      </c>
      <c r="AC292" s="443">
        <v>-4.7934118742538345</v>
      </c>
      <c r="AD292" s="443">
        <v>-1.1620476329296667</v>
      </c>
    </row>
    <row r="293" spans="1:30" x14ac:dyDescent="0.3">
      <c r="A293" s="442"/>
      <c r="Y293" s="444"/>
      <c r="Z293" s="443">
        <v>-6.269409414251701</v>
      </c>
      <c r="AA293" s="443">
        <v>-5.4916406443584576</v>
      </c>
      <c r="AB293" s="443">
        <v>-6.0995367511939946</v>
      </c>
      <c r="AC293" s="443">
        <v>-1.5489114315040524</v>
      </c>
      <c r="AD293" s="443">
        <v>-0.89068511425826302</v>
      </c>
    </row>
    <row r="294" spans="1:30" x14ac:dyDescent="0.3">
      <c r="A294" s="442"/>
      <c r="Y294" s="444"/>
      <c r="Z294" s="443">
        <v>-7.2582665735135556</v>
      </c>
      <c r="AA294" s="443">
        <v>-5.2389031857797468</v>
      </c>
      <c r="AB294" s="443">
        <v>-6.0995367511939946</v>
      </c>
      <c r="AC294" s="443">
        <v>-0.18793002845458773</v>
      </c>
      <c r="AD294" s="443">
        <v>-0.70489047913307801</v>
      </c>
    </row>
    <row r="295" spans="1:30" x14ac:dyDescent="0.3">
      <c r="A295" s="442"/>
      <c r="Y295" s="444"/>
      <c r="Z295" s="443">
        <v>-4.782028539267368</v>
      </c>
      <c r="AA295" s="443">
        <v>-5.3761279299487157</v>
      </c>
      <c r="AB295" s="443">
        <v>-6.0995367511939946</v>
      </c>
      <c r="AC295" s="443">
        <v>2.4130496746330294</v>
      </c>
      <c r="AD295" s="443">
        <v>-0.82282201660485599</v>
      </c>
    </row>
    <row r="296" spans="1:30" x14ac:dyDescent="0.3">
      <c r="A296" s="442"/>
      <c r="Y296" s="444"/>
      <c r="Z296" s="443">
        <v>-5.0319774504021249</v>
      </c>
      <c r="AA296" s="443">
        <v>-5.3651860495561694</v>
      </c>
      <c r="AB296" s="443">
        <v>-6.0995367511939946</v>
      </c>
      <c r="AC296" s="443">
        <v>0.48744318714526003</v>
      </c>
      <c r="AD296" s="443">
        <v>-0.33882649693419709</v>
      </c>
    </row>
    <row r="297" spans="1:30" x14ac:dyDescent="0.3">
      <c r="A297" s="442"/>
      <c r="Y297" s="444"/>
      <c r="Z297" s="443">
        <v>-3.6141668639200066</v>
      </c>
      <c r="AA297" s="443">
        <v>-5.5121642681774663</v>
      </c>
      <c r="AB297" s="443">
        <v>-6.0995367511939946</v>
      </c>
      <c r="AC297" s="443">
        <v>-0.33954733601235887</v>
      </c>
      <c r="AD297" s="443">
        <v>-0.55191502581857932</v>
      </c>
    </row>
    <row r="298" spans="1:30" x14ac:dyDescent="0.3">
      <c r="A298" s="442"/>
      <c r="Y298" s="444"/>
      <c r="Z298" s="443">
        <v>-4.5945620559214921</v>
      </c>
      <c r="AA298" s="443">
        <v>-5.6097893163970838</v>
      </c>
      <c r="AB298" s="443">
        <v>-6.0995367511939946</v>
      </c>
      <c r="AC298" s="443">
        <v>-1.7904463077874482</v>
      </c>
      <c r="AD298" s="443">
        <v>-0.7733922980887229</v>
      </c>
    </row>
    <row r="299" spans="1:30" x14ac:dyDescent="0.3">
      <c r="A299" s="442"/>
      <c r="Y299" s="444"/>
      <c r="Z299" s="443">
        <v>-6.0058914496169313</v>
      </c>
      <c r="AA299" s="443">
        <v>-5.7962281289771003</v>
      </c>
      <c r="AB299" s="443">
        <v>-6.0995367511939946</v>
      </c>
      <c r="AC299" s="443">
        <v>-1.405443236559222</v>
      </c>
      <c r="AD299" s="443">
        <v>-1.2936915071445318</v>
      </c>
    </row>
    <row r="300" spans="1:30" x14ac:dyDescent="0.3">
      <c r="A300" s="442"/>
      <c r="Y300" s="444"/>
      <c r="Z300" s="443">
        <v>-7.2982569446007899</v>
      </c>
      <c r="AA300" s="443">
        <v>-6.0535346407100263</v>
      </c>
      <c r="AB300" s="443">
        <v>-6.0995367511939946</v>
      </c>
      <c r="AC300" s="443">
        <v>-3.0405311336947278</v>
      </c>
      <c r="AD300" s="443">
        <v>-1.7246374285957944</v>
      </c>
    </row>
    <row r="301" spans="1:30" x14ac:dyDescent="0.3">
      <c r="A301" s="442"/>
      <c r="Y301" s="444"/>
      <c r="Z301" s="443">
        <v>-7.9416419110508709</v>
      </c>
      <c r="AA301" s="443">
        <v>-6.275269823341648</v>
      </c>
      <c r="AB301" s="443">
        <v>-6.0995367511939946</v>
      </c>
      <c r="AC301" s="443">
        <v>-1.7382709343455929</v>
      </c>
      <c r="AD301" s="443">
        <v>-1.6676773735496571</v>
      </c>
    </row>
    <row r="302" spans="1:30" x14ac:dyDescent="0.3">
      <c r="A302" s="442"/>
      <c r="Y302" s="444"/>
      <c r="Z302" s="443">
        <v>-6.0871002273274843</v>
      </c>
      <c r="AA302" s="443">
        <v>-6.4193324712349504</v>
      </c>
      <c r="AB302" s="443">
        <v>-6.0995367511939946</v>
      </c>
      <c r="AC302" s="443">
        <v>-1.2290447887576335</v>
      </c>
      <c r="AD302" s="443">
        <v>-1.299511705666045</v>
      </c>
    </row>
    <row r="303" spans="1:30" x14ac:dyDescent="0.3">
      <c r="A303" s="442"/>
      <c r="Y303" s="444"/>
      <c r="Z303" s="443">
        <v>-6.8331230325326082</v>
      </c>
      <c r="AA303" s="443">
        <v>-6.0945953647551772</v>
      </c>
      <c r="AB303" s="443">
        <v>-6.0995367511939946</v>
      </c>
      <c r="AC303" s="443">
        <v>-2.5291782630135771</v>
      </c>
      <c r="AD303" s="443">
        <v>-1.1612458587955001</v>
      </c>
    </row>
    <row r="304" spans="1:30" x14ac:dyDescent="0.3">
      <c r="A304" s="442"/>
      <c r="Y304" s="444"/>
      <c r="Z304" s="443">
        <v>-5.1663131423413597</v>
      </c>
      <c r="AA304" s="443">
        <v>-5.9498362734469206</v>
      </c>
      <c r="AB304" s="443">
        <v>-6.0995367511939946</v>
      </c>
      <c r="AC304" s="443">
        <v>5.91730493106013E-2</v>
      </c>
      <c r="AD304" s="443">
        <v>-1.1026214797712401</v>
      </c>
    </row>
    <row r="305" spans="1:30" x14ac:dyDescent="0.3">
      <c r="A305" s="442"/>
      <c r="Y305" s="444"/>
      <c r="Z305" s="443">
        <v>-5.6030005911746112</v>
      </c>
      <c r="AA305" s="443">
        <v>-5.6617549939037577</v>
      </c>
      <c r="AB305" s="443">
        <v>-6.0995367511939946</v>
      </c>
      <c r="AC305" s="443">
        <v>0.78671336739783726</v>
      </c>
      <c r="AD305" s="443">
        <v>-1.0540891319037391</v>
      </c>
    </row>
    <row r="306" spans="1:30" x14ac:dyDescent="0.3">
      <c r="A306" s="442"/>
      <c r="Y306" s="444"/>
      <c r="Z306" s="443">
        <v>-3.732731704258514</v>
      </c>
      <c r="AA306" s="443">
        <v>-5.3122507259813281</v>
      </c>
      <c r="AB306" s="443">
        <v>-6.0995367511939946</v>
      </c>
      <c r="AC306" s="443">
        <v>-0.43758230846540869</v>
      </c>
      <c r="AD306" s="443">
        <v>-1.3512306689900211</v>
      </c>
    </row>
    <row r="307" spans="1:30" x14ac:dyDescent="0.3">
      <c r="A307" s="442"/>
      <c r="Y307" s="444"/>
      <c r="Z307" s="443">
        <v>-6.2849433054429982</v>
      </c>
      <c r="AA307" s="443">
        <v>-4.8806010673789784</v>
      </c>
      <c r="AB307" s="443">
        <v>-6.0995367511939946</v>
      </c>
      <c r="AC307" s="443">
        <v>-2.630160480524907</v>
      </c>
      <c r="AD307" s="443">
        <v>-1.2579579975038979</v>
      </c>
    </row>
    <row r="308" spans="1:30" x14ac:dyDescent="0.3">
      <c r="A308" s="442"/>
      <c r="Y308" s="444"/>
      <c r="Z308" s="443">
        <v>-5.9250729542487273</v>
      </c>
      <c r="AA308" s="443">
        <v>-4.8509767235630816</v>
      </c>
      <c r="AB308" s="443">
        <v>-6.0995367511939946</v>
      </c>
      <c r="AC308" s="443">
        <v>-1.3985444992730862</v>
      </c>
      <c r="AD308" s="443">
        <v>-1.8220003956702218</v>
      </c>
    </row>
    <row r="309" spans="1:30" x14ac:dyDescent="0.3">
      <c r="A309" s="442"/>
      <c r="Y309" s="444"/>
      <c r="Z309" s="443">
        <v>-3.6405703518704806</v>
      </c>
      <c r="AA309" s="443">
        <v>-5.2225739984733357</v>
      </c>
      <c r="AB309" s="443">
        <v>-6.0995367511939946</v>
      </c>
      <c r="AC309" s="443">
        <v>-3.3090355483616065</v>
      </c>
      <c r="AD309" s="443">
        <v>-2.9930804237131605</v>
      </c>
    </row>
    <row r="310" spans="1:30" x14ac:dyDescent="0.3">
      <c r="A310" s="442"/>
      <c r="Y310" s="444"/>
      <c r="Z310" s="443">
        <v>-3.8115754223161629</v>
      </c>
      <c r="AA310" s="443">
        <v>-5.5947908547938425</v>
      </c>
      <c r="AB310" s="443">
        <v>-6.0995367511939946</v>
      </c>
      <c r="AC310" s="443">
        <v>-1.876269562610716</v>
      </c>
      <c r="AD310" s="443">
        <v>-3.7575945500019992</v>
      </c>
    </row>
    <row r="311" spans="1:30" x14ac:dyDescent="0.3">
      <c r="A311" s="442"/>
      <c r="Y311" s="444"/>
      <c r="Z311" s="443">
        <v>-4.958942735630079</v>
      </c>
      <c r="AA311" s="443">
        <v>-5.1484508393485573</v>
      </c>
      <c r="AB311" s="443">
        <v>-6.0995367511939946</v>
      </c>
      <c r="AC311" s="443">
        <v>-3.8891237378536658</v>
      </c>
      <c r="AD311" s="443">
        <v>-3.2296086431697484</v>
      </c>
    </row>
    <row r="312" spans="1:30" x14ac:dyDescent="0.3">
      <c r="A312" s="442"/>
      <c r="Y312" s="444"/>
      <c r="Z312" s="443">
        <v>-8.2041815155463897</v>
      </c>
      <c r="AA312" s="443">
        <v>-4.8765637659116381</v>
      </c>
      <c r="AB312" s="443">
        <v>-6.0995367511939946</v>
      </c>
      <c r="AC312" s="443">
        <v>-7.4108468289027343</v>
      </c>
      <c r="AD312" s="443">
        <v>-3.1652677859501108</v>
      </c>
    </row>
    <row r="313" spans="1:30" x14ac:dyDescent="0.3">
      <c r="A313" s="442"/>
      <c r="Y313" s="444">
        <v>44136</v>
      </c>
      <c r="Z313" s="443">
        <v>-6.3382496985020644</v>
      </c>
      <c r="AA313" s="443">
        <v>-4.9565596410848682</v>
      </c>
      <c r="AB313" s="443">
        <v>-6.0995367511939946</v>
      </c>
      <c r="AC313" s="443">
        <v>-5.7891811924872769</v>
      </c>
      <c r="AD313" s="443">
        <v>-3.0570110441717913</v>
      </c>
    </row>
    <row r="314" spans="1:30" x14ac:dyDescent="0.3">
      <c r="A314" s="442"/>
      <c r="Y314" s="444"/>
      <c r="Z314" s="443">
        <v>-3.1605631973259993</v>
      </c>
      <c r="AA314" s="443">
        <v>-4.6732977230849215</v>
      </c>
      <c r="AB314" s="443">
        <v>-6.0995367511939946</v>
      </c>
      <c r="AC314" s="443">
        <v>1.0657408673008462</v>
      </c>
      <c r="AD314" s="443">
        <v>-3.1477223101907299</v>
      </c>
    </row>
    <row r="315" spans="1:30" x14ac:dyDescent="0.3">
      <c r="A315" s="442"/>
      <c r="Y315" s="444"/>
      <c r="Z315" s="443">
        <v>-4.0218634401902884</v>
      </c>
      <c r="AA315" s="443">
        <v>-4.2014326113220894</v>
      </c>
      <c r="AB315" s="443">
        <v>-6.0995367511939946</v>
      </c>
      <c r="AC315" s="443">
        <v>-0.94815849873562286</v>
      </c>
      <c r="AD315" s="443">
        <v>-3.2684435152137121</v>
      </c>
    </row>
    <row r="316" spans="1:30" x14ac:dyDescent="0.3">
      <c r="A316" s="442"/>
      <c r="Y316" s="444"/>
      <c r="Z316" s="443">
        <v>-4.2005414780831014</v>
      </c>
      <c r="AA316" s="443">
        <v>-3.4943599431783521</v>
      </c>
      <c r="AB316" s="443">
        <v>-6.0995367511939946</v>
      </c>
      <c r="AC316" s="443">
        <v>-2.5512383559133696</v>
      </c>
      <c r="AD316" s="443">
        <v>-2.4653441920471062</v>
      </c>
    </row>
    <row r="317" spans="1:30" x14ac:dyDescent="0.3">
      <c r="A317" s="442"/>
      <c r="Y317" s="444"/>
      <c r="Z317" s="443">
        <v>-1.8287419963165314</v>
      </c>
      <c r="AA317" s="443">
        <v>-3.4816924298967189</v>
      </c>
      <c r="AB317" s="443">
        <v>-6.0995367511939946</v>
      </c>
      <c r="AC317" s="443">
        <v>-2.511248424743286</v>
      </c>
      <c r="AD317" s="443">
        <v>-2.3634308951699756</v>
      </c>
    </row>
    <row r="318" spans="1:30" x14ac:dyDescent="0.3">
      <c r="A318" s="442"/>
      <c r="Y318" s="444"/>
      <c r="Z318" s="443">
        <v>-1.6558869532902509</v>
      </c>
      <c r="AA318" s="443">
        <v>-4.017142041625215</v>
      </c>
      <c r="AB318" s="443">
        <v>-6.0995367511939946</v>
      </c>
      <c r="AC318" s="443">
        <v>-4.7341721730145423</v>
      </c>
      <c r="AD318" s="443">
        <v>-3.1028676399012687</v>
      </c>
    </row>
    <row r="319" spans="1:30" x14ac:dyDescent="0.3">
      <c r="A319" s="442"/>
      <c r="Y319" s="444"/>
      <c r="Z319" s="443">
        <v>-3.2546728385402335</v>
      </c>
      <c r="AA319" s="443">
        <v>-4.4005291278539032</v>
      </c>
      <c r="AB319" s="443">
        <v>-6.0995367511939946</v>
      </c>
      <c r="AC319" s="443">
        <v>-1.7891515667364928</v>
      </c>
      <c r="AD319" s="443">
        <v>-3.6748315953892865</v>
      </c>
    </row>
    <row r="320" spans="1:30" x14ac:dyDescent="0.3">
      <c r="A320" s="442"/>
      <c r="Y320" s="444"/>
      <c r="Z320" s="443">
        <v>-6.2495771055306317</v>
      </c>
      <c r="AA320" s="443">
        <v>-4.714938497955349</v>
      </c>
      <c r="AB320" s="443">
        <v>-6.0995367511939946</v>
      </c>
      <c r="AC320" s="443">
        <v>-5.0757881143473611</v>
      </c>
      <c r="AD320" s="443">
        <v>-3.8826225826879579</v>
      </c>
    </row>
    <row r="321" spans="1:30" x14ac:dyDescent="0.3">
      <c r="A321" s="442"/>
      <c r="Y321" s="444"/>
      <c r="Z321" s="443">
        <v>-6.9087104794254701</v>
      </c>
      <c r="AA321" s="443">
        <v>-5.238606232237168</v>
      </c>
      <c r="AB321" s="443">
        <v>-6.0995367511939946</v>
      </c>
      <c r="AC321" s="443">
        <v>-4.1103163458182053</v>
      </c>
      <c r="AD321" s="443">
        <v>-4.0986778331925775</v>
      </c>
    </row>
    <row r="322" spans="1:30" x14ac:dyDescent="0.3">
      <c r="A322" s="442"/>
      <c r="Y322" s="444"/>
      <c r="Z322" s="443">
        <v>-6.7055730437911087</v>
      </c>
      <c r="AA322" s="443">
        <v>-5.4313863864174623</v>
      </c>
      <c r="AB322" s="443">
        <v>-6.0995367511939946</v>
      </c>
      <c r="AC322" s="443">
        <v>-4.9519061871517494</v>
      </c>
      <c r="AD322" s="443">
        <v>-3.8102123512943598</v>
      </c>
    </row>
    <row r="323" spans="1:30" x14ac:dyDescent="0.3">
      <c r="A323" s="442"/>
      <c r="Y323" s="444"/>
      <c r="Z323" s="443">
        <v>-6.4014070687932145</v>
      </c>
      <c r="AA323" s="443">
        <v>-6.5562283463975009</v>
      </c>
      <c r="AB323" s="443">
        <v>-6.0995367511939946</v>
      </c>
      <c r="AC323" s="443">
        <v>-4.0057752670040685</v>
      </c>
      <c r="AD323" s="443">
        <v>-4.7678417130799096</v>
      </c>
    </row>
    <row r="324" spans="1:30" x14ac:dyDescent="0.3">
      <c r="A324" s="442"/>
      <c r="Y324" s="444"/>
      <c r="Z324" s="443">
        <v>-5.4944161362892663</v>
      </c>
      <c r="AA324" s="443">
        <v>-7.7035149514947232</v>
      </c>
      <c r="AB324" s="443">
        <v>-6.0995367511939946</v>
      </c>
      <c r="AC324" s="443">
        <v>-4.0236351782756259</v>
      </c>
      <c r="AD324" s="443">
        <v>-5.7080798963935564</v>
      </c>
    </row>
    <row r="325" spans="1:30" x14ac:dyDescent="0.3">
      <c r="A325" s="442"/>
      <c r="Y325" s="444"/>
      <c r="Z325" s="443">
        <v>-3.0053480325523036</v>
      </c>
      <c r="AA325" s="443">
        <v>-7.7142991914167203</v>
      </c>
      <c r="AB325" s="443">
        <v>-6.0995367511939946</v>
      </c>
      <c r="AC325" s="443">
        <v>-2.7149137997270145</v>
      </c>
      <c r="AD325" s="443">
        <v>-5.3944096764914713</v>
      </c>
    </row>
    <row r="326" spans="1:30" x14ac:dyDescent="0.3">
      <c r="A326" s="442"/>
      <c r="Y326" s="444"/>
      <c r="Z326" s="443">
        <v>-11.128566558400506</v>
      </c>
      <c r="AA326" s="443">
        <v>-8.0629119347622709</v>
      </c>
      <c r="AB326" s="443">
        <v>-6.0995367511939946</v>
      </c>
      <c r="AC326" s="443">
        <v>-8.4925570992353414</v>
      </c>
      <c r="AD326" s="443">
        <v>-5.3502178147448047</v>
      </c>
    </row>
    <row r="327" spans="1:30" x14ac:dyDescent="0.3">
      <c r="A327" s="442"/>
      <c r="Y327" s="444"/>
      <c r="Z327" s="443">
        <v>-14.280583341211193</v>
      </c>
      <c r="AA327" s="443">
        <v>-8.2209194105772649</v>
      </c>
      <c r="AB327" s="443">
        <v>-6.0995367511939946</v>
      </c>
      <c r="AC327" s="443">
        <v>-11.65745539754289</v>
      </c>
      <c r="AD327" s="443">
        <v>-5.4870970567000716</v>
      </c>
    </row>
    <row r="328" spans="1:30" x14ac:dyDescent="0.3">
      <c r="A328" s="442"/>
      <c r="Y328" s="444"/>
      <c r="Z328" s="443">
        <v>-6.984200158879446</v>
      </c>
      <c r="AA328" s="443">
        <v>-8.7435266331381403</v>
      </c>
      <c r="AB328" s="443">
        <v>-6.0995367511939946</v>
      </c>
      <c r="AC328" s="443">
        <v>-1.9146248065036104</v>
      </c>
      <c r="AD328" s="443">
        <v>-5.7837437602812702</v>
      </c>
    </row>
    <row r="329" spans="1:30" x14ac:dyDescent="0.3">
      <c r="A329" s="442"/>
      <c r="Y329" s="444"/>
      <c r="Z329" s="443">
        <v>-9.1458622472099709</v>
      </c>
      <c r="AA329" s="443">
        <v>-9.4968138975225909</v>
      </c>
      <c r="AB329" s="443">
        <v>-6.0995367511939946</v>
      </c>
      <c r="AC329" s="443">
        <v>-4.6425631549250852</v>
      </c>
      <c r="AD329" s="443">
        <v>-6.133107300427576</v>
      </c>
    </row>
    <row r="330" spans="1:30" x14ac:dyDescent="0.3">
      <c r="A330" s="442"/>
      <c r="Y330" s="444"/>
      <c r="Z330" s="443">
        <v>-7.5074593994981837</v>
      </c>
      <c r="AA330" s="443">
        <v>-9.9672640375613248</v>
      </c>
      <c r="AB330" s="443">
        <v>-6.0995367511939946</v>
      </c>
      <c r="AC330" s="443">
        <v>-4.9639299606909333</v>
      </c>
      <c r="AD330" s="443">
        <v>-6.819426931305971</v>
      </c>
    </row>
    <row r="331" spans="1:30" x14ac:dyDescent="0.3">
      <c r="A331" s="442"/>
      <c r="Y331" s="444"/>
      <c r="Z331" s="443">
        <v>-9.1526666942153838</v>
      </c>
      <c r="AA331" s="443">
        <v>-10.000843749495544</v>
      </c>
      <c r="AB331" s="443">
        <v>-6.0995367511939946</v>
      </c>
      <c r="AC331" s="443">
        <v>-6.1001621033440188</v>
      </c>
      <c r="AD331" s="443">
        <v>-7.2176539856078801</v>
      </c>
    </row>
    <row r="332" spans="1:30" x14ac:dyDescent="0.3">
      <c r="A332" s="442"/>
      <c r="Y332" s="444"/>
      <c r="Z332" s="443">
        <v>-8.2783588832434685</v>
      </c>
      <c r="AA332" s="443">
        <v>-10.28573352366017</v>
      </c>
      <c r="AB332" s="443">
        <v>-6.0995367511939946</v>
      </c>
      <c r="AC332" s="443">
        <v>-5.160458580751154</v>
      </c>
      <c r="AD332" s="443">
        <v>-8.2037596812699718</v>
      </c>
    </row>
    <row r="333" spans="1:30" x14ac:dyDescent="0.3">
      <c r="A333" s="442"/>
      <c r="Y333" s="444"/>
      <c r="Z333" s="443">
        <v>-14.421717538671631</v>
      </c>
      <c r="AA333" s="443">
        <v>-10.207985851926157</v>
      </c>
      <c r="AB333" s="443">
        <v>-6.0995367511939946</v>
      </c>
      <c r="AC333" s="443">
        <v>-13.296794515384107</v>
      </c>
      <c r="AD333" s="443">
        <v>-8.8614925599930654</v>
      </c>
    </row>
    <row r="334" spans="1:30" x14ac:dyDescent="0.3">
      <c r="A334" s="442"/>
      <c r="Y334" s="444"/>
      <c r="Z334" s="443">
        <v>-14.515641324750739</v>
      </c>
      <c r="AA334" s="443">
        <v>-9.6372219065010807</v>
      </c>
      <c r="AB334" s="443">
        <v>-6.0995367511939946</v>
      </c>
      <c r="AC334" s="443">
        <v>-14.44504477765625</v>
      </c>
      <c r="AD334" s="443">
        <v>-9.140418919025695</v>
      </c>
    </row>
    <row r="335" spans="1:30" x14ac:dyDescent="0.3">
      <c r="A335" s="442"/>
      <c r="Y335" s="444"/>
      <c r="Z335" s="443">
        <v>-8.9784285780318225</v>
      </c>
      <c r="AA335" s="443">
        <v>-8.6623811479569444</v>
      </c>
      <c r="AB335" s="443">
        <v>-6.0995367511939946</v>
      </c>
      <c r="AC335" s="443">
        <v>-8.8173646761382543</v>
      </c>
      <c r="AD335" s="443">
        <v>-8.754533016897712</v>
      </c>
    </row>
    <row r="336" spans="1:30" x14ac:dyDescent="0.3">
      <c r="A336" s="442"/>
      <c r="Y336" s="444"/>
      <c r="Z336" s="443">
        <v>-8.6016285450718701</v>
      </c>
      <c r="AA336" s="443">
        <v>-7.3571801019989493</v>
      </c>
      <c r="AB336" s="443">
        <v>-6.0995367511939946</v>
      </c>
      <c r="AC336" s="443">
        <v>-9.2466933059867387</v>
      </c>
      <c r="AD336" s="443">
        <v>-7.9086215728941403</v>
      </c>
    </row>
    <row r="337" spans="1:30" x14ac:dyDescent="0.3">
      <c r="A337" s="442"/>
      <c r="Y337" s="444"/>
      <c r="Z337" s="443">
        <v>-3.5121117815226457</v>
      </c>
      <c r="AA337" s="443">
        <v>-6.5405525787997609</v>
      </c>
      <c r="AB337" s="443">
        <v>-6.0995367511939946</v>
      </c>
      <c r="AC337" s="443">
        <v>-6.9164144739193461</v>
      </c>
      <c r="AD337" s="443">
        <v>-7.0956705746205699</v>
      </c>
    </row>
    <row r="338" spans="1:30" x14ac:dyDescent="0.3">
      <c r="A338" s="442"/>
      <c r="Y338" s="444"/>
      <c r="Z338" s="443">
        <v>-2.3287813844064282</v>
      </c>
      <c r="AA338" s="443">
        <v>-6.3831111271248506</v>
      </c>
      <c r="AB338" s="443">
        <v>-6.0995367511939946</v>
      </c>
      <c r="AC338" s="443">
        <v>-3.3989607884481359</v>
      </c>
      <c r="AD338" s="443">
        <v>-7.3757624296498578</v>
      </c>
    </row>
    <row r="339" spans="1:30" x14ac:dyDescent="0.3">
      <c r="A339" s="442"/>
      <c r="Y339" s="444"/>
      <c r="Z339" s="443">
        <v>0.85804843846249246</v>
      </c>
      <c r="AA339" s="443">
        <v>-6.9031489997330757</v>
      </c>
      <c r="AB339" s="443">
        <v>-6.0995367511939946</v>
      </c>
      <c r="AC339" s="443">
        <v>0.76092152727385098</v>
      </c>
      <c r="AD339" s="443">
        <v>-7.6547223450810389</v>
      </c>
    </row>
    <row r="340" spans="1:30" x14ac:dyDescent="0.3">
      <c r="A340" s="442"/>
      <c r="Y340" s="444"/>
      <c r="Z340" s="443">
        <v>-8.7053248762773112</v>
      </c>
      <c r="AA340" s="443">
        <v>-7.6314841392658641</v>
      </c>
      <c r="AB340" s="443">
        <v>-6.0995367511939946</v>
      </c>
      <c r="AC340" s="443">
        <v>-7.6061375274691159</v>
      </c>
      <c r="AD340" s="443">
        <v>-7.8970926624758118</v>
      </c>
    </row>
    <row r="341" spans="1:30" x14ac:dyDescent="0.3">
      <c r="A341" s="442"/>
      <c r="Y341" s="444"/>
      <c r="Z341" s="443">
        <v>-13.413551163026369</v>
      </c>
      <c r="AA341" s="443">
        <v>-7.8491804405270544</v>
      </c>
      <c r="AB341" s="443">
        <v>-6.0995367511939946</v>
      </c>
      <c r="AC341" s="443">
        <v>-16.405687762861263</v>
      </c>
      <c r="AD341" s="443">
        <v>-7.8755554230440037</v>
      </c>
    </row>
    <row r="342" spans="1:30" x14ac:dyDescent="0.3">
      <c r="A342" s="442"/>
      <c r="Y342" s="444"/>
      <c r="Z342" s="443">
        <v>-12.618693686289397</v>
      </c>
      <c r="AA342" s="443">
        <v>-7.954192058471099</v>
      </c>
      <c r="AB342" s="443">
        <v>-6.0995367511939946</v>
      </c>
      <c r="AC342" s="443">
        <v>-10.770084084156522</v>
      </c>
      <c r="AD342" s="443">
        <v>-7.9342146894795036</v>
      </c>
    </row>
    <row r="343" spans="1:30" x14ac:dyDescent="0.3">
      <c r="A343" s="442"/>
      <c r="Y343" s="444">
        <v>44166</v>
      </c>
      <c r="Z343" s="443">
        <v>-13.699974521801387</v>
      </c>
      <c r="AA343" s="443">
        <v>-8.3328955132194356</v>
      </c>
      <c r="AB343" s="443">
        <v>-6.0995367511939946</v>
      </c>
      <c r="AC343" s="443">
        <v>-10.943285527750149</v>
      </c>
      <c r="AD343" s="443">
        <v>-8.3925124271590938</v>
      </c>
    </row>
    <row r="344" spans="1:30" x14ac:dyDescent="0.3">
      <c r="A344" s="442"/>
      <c r="Y344" s="444"/>
      <c r="Z344" s="443">
        <v>-5.0359858903509771</v>
      </c>
      <c r="AA344" s="443">
        <v>-8.031640855314123</v>
      </c>
      <c r="AB344" s="443">
        <v>-6.0995367511939946</v>
      </c>
      <c r="AC344" s="443">
        <v>-6.7656537978966895</v>
      </c>
      <c r="AD344" s="443">
        <v>-8.2017419502475519</v>
      </c>
    </row>
    <row r="345" spans="1:30" x14ac:dyDescent="0.3">
      <c r="A345" s="442"/>
      <c r="Y345" s="444"/>
      <c r="Z345" s="443">
        <v>-3.0638627100147415</v>
      </c>
      <c r="AA345" s="443">
        <v>-7.3763153103736316</v>
      </c>
      <c r="AB345" s="443">
        <v>-6.0995367511939946</v>
      </c>
      <c r="AC345" s="443">
        <v>-3.809575653496637</v>
      </c>
      <c r="AD345" s="443">
        <v>-6.9331367319359947</v>
      </c>
    </row>
    <row r="346" spans="1:30" x14ac:dyDescent="0.3">
      <c r="A346" s="442"/>
      <c r="Y346" s="444"/>
      <c r="Z346" s="443">
        <v>-1.7928757447758668</v>
      </c>
      <c r="AA346" s="443">
        <v>-7.04990200701784</v>
      </c>
      <c r="AB346" s="443">
        <v>-6.0995367511939946</v>
      </c>
      <c r="AC346" s="443">
        <v>-2.4471626364832844</v>
      </c>
      <c r="AD346" s="443">
        <v>-6.6990883782528181</v>
      </c>
    </row>
    <row r="347" spans="1:30" x14ac:dyDescent="0.3">
      <c r="A347" s="442"/>
      <c r="Y347" s="444"/>
      <c r="Z347" s="443">
        <v>-6.596542270940116</v>
      </c>
      <c r="AA347" s="443">
        <v>-6.8546051943294257</v>
      </c>
      <c r="AB347" s="443">
        <v>-6.0995367511939946</v>
      </c>
      <c r="AC347" s="443">
        <v>-6.2707441890883189</v>
      </c>
      <c r="AD347" s="443">
        <v>-6.3205631977313237</v>
      </c>
    </row>
    <row r="348" spans="1:30" x14ac:dyDescent="0.3">
      <c r="A348" s="442"/>
      <c r="Y348" s="444"/>
      <c r="Z348" s="443">
        <v>-8.8262723484429255</v>
      </c>
      <c r="AA348" s="443">
        <v>-6.462057393125348</v>
      </c>
      <c r="AB348" s="443">
        <v>-6.0995367511939946</v>
      </c>
      <c r="AC348" s="443">
        <v>-7.5254512346803608</v>
      </c>
      <c r="AD348" s="443">
        <v>-5.4143252515855886</v>
      </c>
    </row>
    <row r="349" spans="1:30" x14ac:dyDescent="0.3">
      <c r="A349" s="442"/>
      <c r="Y349" s="444"/>
      <c r="Z349" s="443">
        <v>-10.333800562798862</v>
      </c>
      <c r="AA349" s="443">
        <v>-6.5966253640343817</v>
      </c>
      <c r="AB349" s="443">
        <v>-6.0995367511939946</v>
      </c>
      <c r="AC349" s="443">
        <v>-9.1317456083742883</v>
      </c>
      <c r="AD349" s="443">
        <v>-5.0786365610671753</v>
      </c>
    </row>
    <row r="350" spans="1:30" x14ac:dyDescent="0.3">
      <c r="A350" s="442"/>
      <c r="Y350" s="444"/>
      <c r="Z350" s="443">
        <v>-12.332896832982492</v>
      </c>
      <c r="AA350" s="443">
        <v>-6.9888080107271424</v>
      </c>
      <c r="AB350" s="443">
        <v>-6.0995367511939946</v>
      </c>
      <c r="AC350" s="443">
        <v>-8.2936092640996861</v>
      </c>
      <c r="AD350" s="443">
        <v>-5.0494120375393026</v>
      </c>
    </row>
    <row r="351" spans="1:30" x14ac:dyDescent="0.3">
      <c r="A351" s="442"/>
      <c r="Y351" s="444"/>
      <c r="Z351" s="443">
        <v>-2.2881512819224294</v>
      </c>
      <c r="AA351" s="443">
        <v>-7.2864251800579609</v>
      </c>
      <c r="AB351" s="443">
        <v>-6.0995367511939946</v>
      </c>
      <c r="AC351" s="443">
        <v>-0.42198817487654594</v>
      </c>
      <c r="AD351" s="443">
        <v>-5.127669603080002</v>
      </c>
    </row>
    <row r="352" spans="1:30" x14ac:dyDescent="0.3">
      <c r="A352" s="442"/>
      <c r="Y352" s="444"/>
      <c r="Z352" s="443">
        <v>-4.0058385063779776</v>
      </c>
      <c r="AA352" s="443">
        <v>-7.2251944242097492</v>
      </c>
      <c r="AB352" s="443">
        <v>-6.0995367511939946</v>
      </c>
      <c r="AC352" s="443">
        <v>-1.4597548198677401</v>
      </c>
      <c r="AD352" s="443">
        <v>-5.3334726272830677</v>
      </c>
    </row>
    <row r="353" spans="1:30" x14ac:dyDescent="0.3">
      <c r="A353" s="442"/>
      <c r="Y353" s="444"/>
      <c r="Z353" s="443">
        <v>-4.5381542716251948</v>
      </c>
      <c r="AA353" s="443">
        <v>-6.2057403650134617</v>
      </c>
      <c r="AB353" s="443">
        <v>-6.0995367511939946</v>
      </c>
      <c r="AC353" s="443">
        <v>-2.2425909717881751</v>
      </c>
      <c r="AD353" s="443">
        <v>-4.3920482540094667</v>
      </c>
    </row>
    <row r="354" spans="1:30" x14ac:dyDescent="0.3">
      <c r="A354" s="442"/>
      <c r="Y354" s="444"/>
      <c r="Z354" s="443">
        <v>-8.6798624562558491</v>
      </c>
      <c r="AA354" s="443">
        <v>-4.7905777920888903</v>
      </c>
      <c r="AB354" s="443">
        <v>-6.0995367511939946</v>
      </c>
      <c r="AC354" s="443">
        <v>-6.8185471478732183</v>
      </c>
      <c r="AD354" s="443">
        <v>-3.5516910308262806</v>
      </c>
    </row>
    <row r="355" spans="1:30" x14ac:dyDescent="0.3">
      <c r="A355" s="442"/>
      <c r="Y355" s="444"/>
      <c r="Z355" s="443">
        <v>-8.3976570575054428</v>
      </c>
      <c r="AA355" s="443">
        <v>-4.944399933365891</v>
      </c>
      <c r="AB355" s="443">
        <v>-6.0995367511939946</v>
      </c>
      <c r="AC355" s="443">
        <v>-8.9660724041018227</v>
      </c>
      <c r="AD355" s="443">
        <v>-3.5645132989201755</v>
      </c>
    </row>
    <row r="356" spans="1:30" x14ac:dyDescent="0.3">
      <c r="A356" s="442"/>
      <c r="Y356" s="444"/>
      <c r="Z356" s="443">
        <v>-3.197622148424847</v>
      </c>
      <c r="AA356" s="443">
        <v>-4.6325520300650131</v>
      </c>
      <c r="AB356" s="443">
        <v>-6.0995367511939946</v>
      </c>
      <c r="AC356" s="443">
        <v>-2.5417749954590789</v>
      </c>
      <c r="AD356" s="443">
        <v>-3.66166683229959</v>
      </c>
    </row>
    <row r="357" spans="1:30" x14ac:dyDescent="0.3">
      <c r="A357" s="442"/>
      <c r="Y357" s="444"/>
      <c r="Z357" s="443">
        <v>-2.4267588225104904</v>
      </c>
      <c r="AA357" s="443">
        <v>-4.1057878051373642</v>
      </c>
      <c r="AB357" s="443">
        <v>-6.0995367511939946</v>
      </c>
      <c r="AC357" s="443">
        <v>-2.4111087018173833</v>
      </c>
      <c r="AD357" s="443">
        <v>-3.6363075226761401</v>
      </c>
    </row>
    <row r="358" spans="1:30" x14ac:dyDescent="0.3">
      <c r="A358" s="442"/>
      <c r="Y358" s="444"/>
      <c r="Z358" s="443">
        <v>-3.3649062708614368</v>
      </c>
      <c r="AA358" s="443">
        <v>-3.1879536716863193</v>
      </c>
      <c r="AB358" s="443">
        <v>-6.0995367511939946</v>
      </c>
      <c r="AC358" s="443">
        <v>-0.51174405153381031</v>
      </c>
      <c r="AD358" s="443">
        <v>-3.3751795415224768</v>
      </c>
    </row>
    <row r="359" spans="1:30" x14ac:dyDescent="0.3">
      <c r="A359" s="442"/>
      <c r="Y359" s="444"/>
      <c r="Z359" s="443">
        <v>-1.822903183271833</v>
      </c>
      <c r="AA359" s="443">
        <v>-2.5840999543166823</v>
      </c>
      <c r="AB359" s="443">
        <v>-6.0995367511939946</v>
      </c>
      <c r="AC359" s="443">
        <v>-2.13982955352364</v>
      </c>
      <c r="AD359" s="443">
        <v>-2.9267973525606124</v>
      </c>
    </row>
    <row r="360" spans="1:30" x14ac:dyDescent="0.3">
      <c r="A360" s="442"/>
      <c r="Y360" s="444"/>
      <c r="Z360" s="443">
        <v>-0.85080469713165052</v>
      </c>
      <c r="AA360" s="443">
        <v>-2.0869587371344949</v>
      </c>
      <c r="AB360" s="443">
        <v>-6.0995367511939946</v>
      </c>
      <c r="AC360" s="443">
        <v>-2.0650758044240263</v>
      </c>
      <c r="AD360" s="443">
        <v>-2.6468730647785015</v>
      </c>
    </row>
    <row r="361" spans="1:30" x14ac:dyDescent="0.3">
      <c r="A361" s="442"/>
      <c r="Y361" s="444"/>
      <c r="Z361" s="443">
        <v>-2.2550235220985373</v>
      </c>
      <c r="AA361" s="443">
        <v>-1.7390967197111824</v>
      </c>
      <c r="AB361" s="443">
        <v>-6.0995367511939946</v>
      </c>
      <c r="AC361" s="443">
        <v>-4.9906512797975751</v>
      </c>
      <c r="AD361" s="443">
        <v>-2.4294814906220927</v>
      </c>
    </row>
    <row r="362" spans="1:30" x14ac:dyDescent="0.3">
      <c r="A362" s="442"/>
      <c r="Y362" s="444"/>
      <c r="Z362" s="443">
        <v>-4.1706810359179833</v>
      </c>
      <c r="AA362" s="443">
        <v>-0.98518200390768185</v>
      </c>
      <c r="AB362" s="443">
        <v>-6.0995367511939946</v>
      </c>
      <c r="AC362" s="443">
        <v>-5.8273970813687725</v>
      </c>
      <c r="AD362" s="443">
        <v>-2.3216183811044675</v>
      </c>
    </row>
    <row r="363" spans="1:30" x14ac:dyDescent="0.3">
      <c r="A363" s="442"/>
      <c r="Y363" s="444"/>
      <c r="Z363" s="443">
        <v>0.28236637185046898</v>
      </c>
      <c r="AA363" s="443">
        <v>-0.796275989636132</v>
      </c>
      <c r="AB363" s="443">
        <v>-6.0995367511939946</v>
      </c>
      <c r="AC363" s="443">
        <v>-0.58230498098430417</v>
      </c>
      <c r="AD363" s="443">
        <v>-1.8497105170161185</v>
      </c>
    </row>
    <row r="364" spans="1:30" x14ac:dyDescent="0.3">
      <c r="A364" s="442"/>
      <c r="Y364" s="444"/>
      <c r="Z364" s="443">
        <v>8.2752994526942292E-3</v>
      </c>
      <c r="AA364" s="443">
        <v>-1.3965239293354219</v>
      </c>
      <c r="AB364" s="443">
        <v>-6.0995367511939946</v>
      </c>
      <c r="AC364" s="443">
        <v>-0.88936768272252209</v>
      </c>
      <c r="AD364" s="443">
        <v>-2.2883081915901795</v>
      </c>
    </row>
    <row r="365" spans="1:30" x14ac:dyDescent="0.3">
      <c r="A365" s="442"/>
      <c r="Y365" s="444"/>
      <c r="Z365" s="443">
        <v>1.9124967397630674</v>
      </c>
      <c r="AA365" s="443">
        <v>-0.99287945061829497</v>
      </c>
      <c r="AB365" s="443">
        <v>-6.0995367511939946</v>
      </c>
      <c r="AC365" s="443">
        <v>0.2432977150895681</v>
      </c>
      <c r="AD365" s="443">
        <v>-1.9119540199077616</v>
      </c>
    </row>
    <row r="366" spans="1:30" x14ac:dyDescent="0.3">
      <c r="A366" s="442"/>
      <c r="Y366" s="444"/>
      <c r="Z366" s="443">
        <v>-0.50056108337098393</v>
      </c>
      <c r="AA366" s="443">
        <v>2.5835240120221696E-2</v>
      </c>
      <c r="AB366" s="443">
        <v>-6.0995367511939946</v>
      </c>
      <c r="AC366" s="443">
        <v>1.1635254950948024</v>
      </c>
      <c r="AD366" s="443">
        <v>-0.91130935782738776</v>
      </c>
    </row>
    <row r="367" spans="1:30" x14ac:dyDescent="0.3">
      <c r="A367" s="442"/>
      <c r="Y367" s="444"/>
      <c r="Z367" s="443">
        <v>-5.0525402750266792</v>
      </c>
      <c r="AA367" s="443">
        <v>-0.38744849739890136</v>
      </c>
      <c r="AB367" s="443">
        <v>-6.0995367511939946</v>
      </c>
      <c r="AC367" s="443">
        <v>-5.1352595264424536</v>
      </c>
      <c r="AD367" s="443">
        <v>-0.97806617358137415</v>
      </c>
    </row>
    <row r="368" spans="1:30" x14ac:dyDescent="0.3">
      <c r="A368" s="442"/>
      <c r="Y368" s="444"/>
      <c r="Z368" s="443">
        <v>0.57048782892135086</v>
      </c>
      <c r="AA368" s="443">
        <v>-0.26669219294101937</v>
      </c>
      <c r="AB368" s="443">
        <v>-6.0995367511939946</v>
      </c>
      <c r="AC368" s="443">
        <v>-2.3561720780206485</v>
      </c>
      <c r="AD368" s="443">
        <v>-1.0891669015017638</v>
      </c>
    </row>
    <row r="369" spans="1:30" x14ac:dyDescent="0.3">
      <c r="A369" s="442"/>
      <c r="Y369" s="444"/>
      <c r="Z369" s="443">
        <v>2.9603217992516333</v>
      </c>
      <c r="AA369" s="443">
        <v>-0.33831941742689714</v>
      </c>
      <c r="AB369" s="443">
        <v>-6.0995367511939946</v>
      </c>
      <c r="AC369" s="443">
        <v>1.1771155531938433</v>
      </c>
      <c r="AD369" s="443">
        <v>-0.81103868218955555</v>
      </c>
    </row>
    <row r="370" spans="1:30" x14ac:dyDescent="0.3">
      <c r="A370" s="442"/>
      <c r="Y370" s="444"/>
      <c r="Z370" s="443">
        <v>-2.6106197907833923</v>
      </c>
      <c r="AA370" s="443">
        <v>-0.51979195237276665</v>
      </c>
      <c r="AB370" s="443">
        <v>-6.0995367511939946</v>
      </c>
      <c r="AC370" s="443">
        <v>-1.0496026912622085</v>
      </c>
      <c r="AD370" s="443">
        <v>-0.80482269020927588</v>
      </c>
    </row>
    <row r="371" spans="1:30" x14ac:dyDescent="0.3">
      <c r="A371" s="442"/>
      <c r="Y371" s="444"/>
      <c r="Z371" s="443">
        <v>0.85356943065786806</v>
      </c>
      <c r="AA371" s="443">
        <v>-1.7185602235625284</v>
      </c>
      <c r="AB371" s="443">
        <v>-6.0995367511939946</v>
      </c>
      <c r="AC371" s="443">
        <v>-1.6670727781652488</v>
      </c>
      <c r="AD371" s="443">
        <v>-1.7785878327740892</v>
      </c>
    </row>
    <row r="372" spans="1:30" x14ac:dyDescent="0.3">
      <c r="A372" s="442"/>
      <c r="Y372" s="444"/>
      <c r="Z372" s="443">
        <v>1.4111061683619239</v>
      </c>
      <c r="AA372" s="443">
        <v>-3.2582901401738686</v>
      </c>
      <c r="AB372" s="443">
        <v>-6.0995367511939946</v>
      </c>
      <c r="AC372" s="443">
        <v>2.1901952502750248</v>
      </c>
      <c r="AD372" s="443">
        <v>-2.8628143425902715</v>
      </c>
    </row>
    <row r="373" spans="1:30" x14ac:dyDescent="0.3">
      <c r="A373" s="442"/>
      <c r="Y373" s="444"/>
      <c r="Z373" s="443">
        <v>-1.770868827992071</v>
      </c>
      <c r="AA373" s="443">
        <v>-4.7418695162842122</v>
      </c>
      <c r="AB373" s="443">
        <v>-6.0995367511939946</v>
      </c>
      <c r="AC373" s="443">
        <v>1.2070374389567604</v>
      </c>
      <c r="AD373" s="443">
        <v>-4.390716168457276</v>
      </c>
    </row>
    <row r="374" spans="1:30" x14ac:dyDescent="0.3">
      <c r="A374" s="442"/>
      <c r="Y374" s="444">
        <v>44197</v>
      </c>
      <c r="Z374" s="443">
        <v>-13.443918173355012</v>
      </c>
      <c r="AA374" s="443">
        <v>-4.6004912831709888</v>
      </c>
      <c r="AB374" s="443">
        <v>-5.3214658874237699</v>
      </c>
      <c r="AC374" s="443">
        <v>-11.951615524396146</v>
      </c>
      <c r="AD374" s="443">
        <v>-4.7454549192799602</v>
      </c>
    </row>
    <row r="375" spans="1:30" x14ac:dyDescent="0.3">
      <c r="A375" s="442"/>
      <c r="Y375" s="444"/>
      <c r="Z375" s="443">
        <v>-10.207621587358032</v>
      </c>
      <c r="AA375" s="443">
        <v>-5.1659203058925351</v>
      </c>
      <c r="AB375" s="443">
        <v>-5.3214658874237699</v>
      </c>
      <c r="AC375" s="443">
        <v>-9.9457576467339237</v>
      </c>
      <c r="AD375" s="443">
        <v>-4.8487032173973734</v>
      </c>
    </row>
    <row r="376" spans="1:30" x14ac:dyDescent="0.3">
      <c r="A376" s="442"/>
      <c r="Y376" s="444"/>
      <c r="Z376" s="443">
        <v>-7.4247338335207687</v>
      </c>
      <c r="AA376" s="443">
        <v>-5.8096934471060298</v>
      </c>
      <c r="AB376" s="443">
        <v>-5.3214658874237699</v>
      </c>
      <c r="AC376" s="443">
        <v>-9.5181972278751914</v>
      </c>
      <c r="AD376" s="443">
        <v>-5.5933193618570538</v>
      </c>
    </row>
    <row r="377" spans="1:30" x14ac:dyDescent="0.3">
      <c r="A377" s="442"/>
      <c r="Y377" s="444"/>
      <c r="Z377" s="443">
        <v>-1.6209721589908292</v>
      </c>
      <c r="AA377" s="443">
        <v>-6.1849757652612416</v>
      </c>
      <c r="AB377" s="443">
        <v>-5.3214658874237699</v>
      </c>
      <c r="AC377" s="443">
        <v>-3.5327739470209991</v>
      </c>
      <c r="AD377" s="443">
        <v>-6.4877293578436843</v>
      </c>
    </row>
    <row r="378" spans="1:30" x14ac:dyDescent="0.3">
      <c r="A378" s="442"/>
      <c r="Y378" s="444"/>
      <c r="Z378" s="443">
        <v>-3.1044337283929586</v>
      </c>
      <c r="AA378" s="443">
        <v>-4.3448821114606435</v>
      </c>
      <c r="AB378" s="443">
        <v>-5.3214658874237699</v>
      </c>
      <c r="AC378" s="443">
        <v>-2.3898108649871403</v>
      </c>
      <c r="AD378" s="443">
        <v>-4.8586486299715954</v>
      </c>
    </row>
    <row r="379" spans="1:30" x14ac:dyDescent="0.3">
      <c r="A379" s="442"/>
      <c r="Y379" s="444"/>
      <c r="Z379" s="443">
        <v>-3.0953058201325341</v>
      </c>
      <c r="AA379" s="443">
        <v>-3.7604424012268902</v>
      </c>
      <c r="AB379" s="443">
        <v>-5.3214658874237699</v>
      </c>
      <c r="AC379" s="443">
        <v>-3.0221177609427343</v>
      </c>
      <c r="AD379" s="443">
        <v>-4.0407323878199373</v>
      </c>
    </row>
    <row r="380" spans="1:30" x14ac:dyDescent="0.3">
      <c r="A380" s="442"/>
      <c r="Y380" s="444"/>
      <c r="Z380" s="443">
        <v>-4.3978450550785526</v>
      </c>
      <c r="AA380" s="443">
        <v>-3.9075839879412433</v>
      </c>
      <c r="AB380" s="443">
        <v>-5.3214658874237699</v>
      </c>
      <c r="AC380" s="443">
        <v>-5.0538325329496558</v>
      </c>
      <c r="AD380" s="443">
        <v>-3.8357442504088959</v>
      </c>
    </row>
    <row r="381" spans="1:30" x14ac:dyDescent="0.3">
      <c r="A381" s="442"/>
      <c r="Y381" s="444"/>
      <c r="Z381" s="443">
        <v>-0.56326259675082668</v>
      </c>
      <c r="AA381" s="443">
        <v>-3.853968638040691</v>
      </c>
      <c r="AB381" s="443">
        <v>-5.3214658874237699</v>
      </c>
      <c r="AC381" s="443">
        <v>-0.54805042929152137</v>
      </c>
      <c r="AD381" s="443">
        <v>-3.372997533513614</v>
      </c>
    </row>
    <row r="382" spans="1:30" x14ac:dyDescent="0.3">
      <c r="A382" s="442"/>
      <c r="Y382" s="444"/>
      <c r="Z382" s="443">
        <v>-6.1165436157217581</v>
      </c>
      <c r="AA382" s="443">
        <v>-3.6486294894703519</v>
      </c>
      <c r="AB382" s="443">
        <v>-5.3214658874237699</v>
      </c>
      <c r="AC382" s="443">
        <v>-4.2203439516723193</v>
      </c>
      <c r="AD382" s="443">
        <v>-3.0294065973131734</v>
      </c>
    </row>
    <row r="383" spans="1:30" x14ac:dyDescent="0.3">
      <c r="A383" s="442"/>
      <c r="Y383" s="444"/>
      <c r="Z383" s="443">
        <v>-8.4547249405212419</v>
      </c>
      <c r="AA383" s="443">
        <v>-3.17581697904799</v>
      </c>
      <c r="AB383" s="443">
        <v>-5.3214658874237699</v>
      </c>
      <c r="AC383" s="443">
        <v>-8.0832802659978995</v>
      </c>
      <c r="AD383" s="443">
        <v>-2.4041724068761323</v>
      </c>
    </row>
    <row r="384" spans="1:30" x14ac:dyDescent="0.3">
      <c r="A384" s="442"/>
      <c r="Y384" s="444"/>
      <c r="Z384" s="443">
        <v>-1.2456647096869653</v>
      </c>
      <c r="AA384" s="443">
        <v>-2.4408163287309841</v>
      </c>
      <c r="AB384" s="443">
        <v>-5.3214658874237699</v>
      </c>
      <c r="AC384" s="443">
        <v>-0.29354692875402577</v>
      </c>
      <c r="AD384" s="443">
        <v>-1.5488271465016408</v>
      </c>
    </row>
    <row r="385" spans="1:30" x14ac:dyDescent="0.3">
      <c r="A385" s="442"/>
      <c r="Y385" s="444"/>
      <c r="Z385" s="443">
        <v>-1.6670596884005797</v>
      </c>
      <c r="AA385" s="443">
        <v>-3.2751537156698944</v>
      </c>
      <c r="AB385" s="443">
        <v>-5.3214658874237699</v>
      </c>
      <c r="AC385" s="443">
        <v>1.5325688415941841E-2</v>
      </c>
      <c r="AD385" s="443">
        <v>-2.3198057827168128</v>
      </c>
    </row>
    <row r="386" spans="1:30" x14ac:dyDescent="0.3">
      <c r="A386" s="442"/>
      <c r="Y386" s="444"/>
      <c r="Z386" s="443">
        <v>0.21438175282399663</v>
      </c>
      <c r="AA386" s="443">
        <v>-3.7602429405004196</v>
      </c>
      <c r="AB386" s="443">
        <v>-5.3214658874237699</v>
      </c>
      <c r="AC386" s="443">
        <v>1.3545215721165533</v>
      </c>
      <c r="AD386" s="443">
        <v>-2.9873867562420071</v>
      </c>
    </row>
    <row r="387" spans="1:30" x14ac:dyDescent="0.3">
      <c r="A387" s="442"/>
      <c r="Y387" s="444"/>
      <c r="Z387" s="443">
        <v>0.74715949714049112</v>
      </c>
      <c r="AA387" s="443">
        <v>-3.934699222521818</v>
      </c>
      <c r="AB387" s="443">
        <v>-5.3214658874237699</v>
      </c>
      <c r="AC387" s="443">
        <v>0.93358428967178497</v>
      </c>
      <c r="AD387" s="443">
        <v>-3.2833559769453262</v>
      </c>
    </row>
    <row r="388" spans="1:30" x14ac:dyDescent="0.3">
      <c r="A388" s="442"/>
      <c r="Y388" s="444"/>
      <c r="Z388" s="443">
        <v>-6.4036243053232011</v>
      </c>
      <c r="AA388" s="443">
        <v>-4.6302156868907147</v>
      </c>
      <c r="AB388" s="443">
        <v>-5.3214658874237699</v>
      </c>
      <c r="AC388" s="443">
        <v>-5.9449008827977252</v>
      </c>
      <c r="AD388" s="443">
        <v>-4.2551115417875502</v>
      </c>
    </row>
    <row r="389" spans="1:30" x14ac:dyDescent="0.3">
      <c r="A389" s="442"/>
      <c r="Y389" s="444"/>
      <c r="Z389" s="443">
        <v>-9.5121681895354371</v>
      </c>
      <c r="AA389" s="443">
        <v>-5.7073001063305924</v>
      </c>
      <c r="AB389" s="443">
        <v>-5.3214658874237699</v>
      </c>
      <c r="AC389" s="443">
        <v>-8.8934107663486799</v>
      </c>
      <c r="AD389" s="443">
        <v>-5.4756085520198416</v>
      </c>
    </row>
    <row r="390" spans="1:30" x14ac:dyDescent="0.3">
      <c r="A390" s="442"/>
      <c r="Y390" s="444"/>
      <c r="Z390" s="443">
        <v>-9.6759189146710298</v>
      </c>
      <c r="AA390" s="443">
        <v>-7.1158555310809914</v>
      </c>
      <c r="AB390" s="443">
        <v>-5.3214658874237699</v>
      </c>
      <c r="AC390" s="443">
        <v>-10.155064810921132</v>
      </c>
      <c r="AD390" s="443">
        <v>-6.6226588047507864</v>
      </c>
    </row>
    <row r="391" spans="1:30" x14ac:dyDescent="0.3">
      <c r="A391" s="442"/>
      <c r="Y391" s="444"/>
      <c r="Z391" s="443">
        <v>-6.1142799602692453</v>
      </c>
      <c r="AA391" s="443">
        <v>-8.6500847255906717</v>
      </c>
      <c r="AB391" s="443">
        <v>-5.3214658874237699</v>
      </c>
      <c r="AC391" s="443">
        <v>-7.0958358826495953</v>
      </c>
      <c r="AD391" s="443">
        <v>-8.0784450243461201</v>
      </c>
    </row>
    <row r="392" spans="1:30" x14ac:dyDescent="0.3">
      <c r="A392" s="442"/>
      <c r="Y392" s="444"/>
      <c r="Z392" s="443">
        <v>-9.2066506244797175</v>
      </c>
      <c r="AA392" s="443">
        <v>-8.948250546098409</v>
      </c>
      <c r="AB392" s="443">
        <v>-5.3214658874237699</v>
      </c>
      <c r="AC392" s="443">
        <v>-8.5281533832100962</v>
      </c>
      <c r="AD392" s="443">
        <v>-8.3932805748960266</v>
      </c>
    </row>
    <row r="393" spans="1:30" x14ac:dyDescent="0.3">
      <c r="A393" s="442"/>
      <c r="Y393" s="444"/>
      <c r="Z393" s="443">
        <v>-9.645506220428798</v>
      </c>
      <c r="AA393" s="443">
        <v>-9.3271879330955301</v>
      </c>
      <c r="AB393" s="443">
        <v>-5.3214658874237699</v>
      </c>
      <c r="AC393" s="443">
        <v>-6.6748301970000625</v>
      </c>
      <c r="AD393" s="443">
        <v>-8.5693353261773293</v>
      </c>
    </row>
    <row r="394" spans="1:30" x14ac:dyDescent="0.3">
      <c r="A394" s="442"/>
      <c r="Y394" s="444"/>
      <c r="Z394" s="443">
        <v>-9.9924448644272665</v>
      </c>
      <c r="AA394" s="443">
        <v>-9.7785494930108676</v>
      </c>
      <c r="AB394" s="443">
        <v>-5.3214658874237699</v>
      </c>
      <c r="AC394" s="443">
        <v>-9.2569192474955457</v>
      </c>
      <c r="AD394" s="443">
        <v>-8.6092777676150547</v>
      </c>
    </row>
    <row r="395" spans="1:30" x14ac:dyDescent="0.3">
      <c r="A395" s="442"/>
      <c r="Y395" s="444"/>
      <c r="Z395" s="443">
        <v>-8.4907850488773722</v>
      </c>
      <c r="AA395" s="443">
        <v>-9.8426126251650619</v>
      </c>
      <c r="AB395" s="443">
        <v>-5.3214658874237699</v>
      </c>
      <c r="AC395" s="443">
        <v>-8.1487497366470762</v>
      </c>
      <c r="AD395" s="443">
        <v>-8.1286238083450861</v>
      </c>
    </row>
    <row r="396" spans="1:30" x14ac:dyDescent="0.3">
      <c r="A396" s="442"/>
      <c r="Y396" s="444"/>
      <c r="Z396" s="443">
        <v>-12.164729898515278</v>
      </c>
      <c r="AA396" s="443">
        <v>-10.14627607948125</v>
      </c>
      <c r="AB396" s="443">
        <v>-5.3214658874237699</v>
      </c>
      <c r="AC396" s="443">
        <v>-10.125794025317802</v>
      </c>
      <c r="AD396" s="443">
        <v>-8.074677105336189</v>
      </c>
    </row>
    <row r="397" spans="1:30" x14ac:dyDescent="0.3">
      <c r="A397" s="442"/>
      <c r="Y397" s="444"/>
      <c r="Z397" s="443">
        <v>-12.835449834078389</v>
      </c>
      <c r="AA397" s="443">
        <v>-9.8043253245421074</v>
      </c>
      <c r="AB397" s="443">
        <v>-5.3214658874237699</v>
      </c>
      <c r="AC397" s="443">
        <v>-10.434661900985205</v>
      </c>
      <c r="AD397" s="443">
        <v>-7.9241419953326568</v>
      </c>
    </row>
    <row r="398" spans="1:30" x14ac:dyDescent="0.3">
      <c r="A398" s="442"/>
      <c r="Y398" s="444"/>
      <c r="Z398" s="443">
        <v>-6.5627218853486111</v>
      </c>
      <c r="AA398" s="443">
        <v>-9.2747281313140633</v>
      </c>
      <c r="AB398" s="443">
        <v>-5.3214658874237699</v>
      </c>
      <c r="AC398" s="443">
        <v>-3.7312581677598189</v>
      </c>
      <c r="AD398" s="443">
        <v>-7.5004605197833696</v>
      </c>
    </row>
    <row r="399" spans="1:30" x14ac:dyDescent="0.3">
      <c r="A399" s="442"/>
      <c r="Y399" s="444"/>
      <c r="Z399" s="443">
        <v>-11.332294804693042</v>
      </c>
      <c r="AA399" s="443">
        <v>-9.1502688896592979</v>
      </c>
      <c r="AB399" s="443">
        <v>-5.3214658874237699</v>
      </c>
      <c r="AC399" s="443">
        <v>-8.1505264621478091</v>
      </c>
      <c r="AD399" s="443">
        <v>-7.30639794838262</v>
      </c>
    </row>
    <row r="400" spans="1:30" x14ac:dyDescent="0.3">
      <c r="A400" s="442"/>
      <c r="Y400" s="444"/>
      <c r="Z400" s="443">
        <v>-7.2518509358547947</v>
      </c>
      <c r="AA400" s="443">
        <v>-9.0617567171946085</v>
      </c>
      <c r="AB400" s="443">
        <v>-5.3214658874237699</v>
      </c>
      <c r="AC400" s="443">
        <v>-5.6210844269753437</v>
      </c>
      <c r="AD400" s="443">
        <v>-7.2684978134208951</v>
      </c>
    </row>
    <row r="401" spans="1:30" x14ac:dyDescent="0.3">
      <c r="A401" s="442"/>
      <c r="Y401" s="444"/>
      <c r="Z401" s="443">
        <v>-6.2852645118309578</v>
      </c>
      <c r="AA401" s="443">
        <v>-9.4446628746935151</v>
      </c>
      <c r="AB401" s="443">
        <v>-5.3214658874237699</v>
      </c>
      <c r="AC401" s="443">
        <v>-6.2911489186505349</v>
      </c>
      <c r="AD401" s="443">
        <v>-7.9148583923605207</v>
      </c>
    </row>
    <row r="402" spans="1:30" x14ac:dyDescent="0.3">
      <c r="A402" s="442"/>
      <c r="Y402" s="444"/>
      <c r="Z402" s="443">
        <v>-7.6195703572940028</v>
      </c>
      <c r="AA402" s="443">
        <v>-9.4877884453456272</v>
      </c>
      <c r="AB402" s="443">
        <v>-5.3214658874237699</v>
      </c>
      <c r="AC402" s="443">
        <v>-6.7903117368418293</v>
      </c>
      <c r="AD402" s="443">
        <v>-8.2417364307764576</v>
      </c>
    </row>
    <row r="403" spans="1:30" x14ac:dyDescent="0.3">
      <c r="A403" s="442"/>
      <c r="Y403" s="444"/>
      <c r="Z403" s="443">
        <v>-11.545144691262465</v>
      </c>
      <c r="AA403" s="443">
        <v>-9.0117644255919576</v>
      </c>
      <c r="AB403" s="443">
        <v>-5.3214658874237699</v>
      </c>
      <c r="AC403" s="443">
        <v>-9.8604930805857265</v>
      </c>
      <c r="AD403" s="443">
        <v>-8.4922619949746867</v>
      </c>
    </row>
    <row r="404" spans="1:30" x14ac:dyDescent="0.3">
      <c r="A404" s="442"/>
      <c r="Y404" s="444"/>
      <c r="Z404" s="443">
        <v>-15.515792936570723</v>
      </c>
      <c r="AA404" s="443">
        <v>-9.2056537677962673</v>
      </c>
      <c r="AB404" s="443">
        <v>-5.3214658874237699</v>
      </c>
      <c r="AC404" s="443">
        <v>-14.959185953562582</v>
      </c>
      <c r="AD404" s="443">
        <v>-9.1119294411667209</v>
      </c>
    </row>
    <row r="405" spans="1:30" x14ac:dyDescent="0.3">
      <c r="A405" s="442"/>
      <c r="Y405" s="444">
        <v>44228</v>
      </c>
      <c r="Z405" s="443">
        <v>-6.8646008799134091</v>
      </c>
      <c r="AA405" s="443">
        <v>-9.3235870811191948</v>
      </c>
      <c r="AB405" s="443">
        <v>-5.3214658874237699</v>
      </c>
      <c r="AC405" s="443">
        <v>-6.0194044366713797</v>
      </c>
      <c r="AD405" s="443">
        <v>-9.682194282674228</v>
      </c>
    </row>
    <row r="406" spans="1:30" x14ac:dyDescent="0.3">
      <c r="A406" s="442"/>
      <c r="Y406" s="444"/>
      <c r="Z406" s="443">
        <v>-8.0001266664173478</v>
      </c>
      <c r="AA406" s="443">
        <v>-8.9548058596200075</v>
      </c>
      <c r="AB406" s="443">
        <v>-5.3214658874237699</v>
      </c>
      <c r="AC406" s="443">
        <v>-9.9042054115354148</v>
      </c>
      <c r="AD406" s="443">
        <v>-9.9843825835419828</v>
      </c>
    </row>
    <row r="407" spans="1:30" x14ac:dyDescent="0.3">
      <c r="A407" s="442"/>
      <c r="Y407" s="444"/>
      <c r="Z407" s="443">
        <v>-8.6090763312849639</v>
      </c>
      <c r="AA407" s="443">
        <v>-8.5666841497278305</v>
      </c>
      <c r="AB407" s="443">
        <v>-5.3214658874237699</v>
      </c>
      <c r="AC407" s="443">
        <v>-9.9587565503195776</v>
      </c>
      <c r="AD407" s="443">
        <v>-10.117117526789901</v>
      </c>
    </row>
    <row r="408" spans="1:30" x14ac:dyDescent="0.3">
      <c r="A408" s="442"/>
      <c r="Y408" s="444"/>
      <c r="Z408" s="443">
        <v>-7.1107977050914455</v>
      </c>
      <c r="AA408" s="443">
        <v>-7.3572048197491045</v>
      </c>
      <c r="AB408" s="443">
        <v>-5.3214658874237699</v>
      </c>
      <c r="AC408" s="443">
        <v>-10.283002809203083</v>
      </c>
      <c r="AD408" s="443">
        <v>-9.2346869822125797</v>
      </c>
    </row>
    <row r="409" spans="1:30" x14ac:dyDescent="0.3">
      <c r="A409" s="442"/>
      <c r="Y409" s="444"/>
      <c r="Z409" s="443">
        <v>-5.0381018067997045</v>
      </c>
      <c r="AA409" s="443">
        <v>-7.0922502665986249</v>
      </c>
      <c r="AB409" s="443">
        <v>-5.3214658874237699</v>
      </c>
      <c r="AC409" s="443">
        <v>-8.9056298429161131</v>
      </c>
      <c r="AD409" s="443">
        <v>-9.5086327816093963</v>
      </c>
    </row>
    <row r="410" spans="1:30" x14ac:dyDescent="0.3">
      <c r="A410" s="442"/>
      <c r="Y410" s="444"/>
      <c r="Z410" s="443">
        <v>-8.8282927220172311</v>
      </c>
      <c r="AA410" s="443">
        <v>-6.802514305485583</v>
      </c>
      <c r="AB410" s="443">
        <v>-5.3214658874237699</v>
      </c>
      <c r="AC410" s="443">
        <v>-10.78963768332116</v>
      </c>
      <c r="AD410" s="443">
        <v>-9.3007974084944696</v>
      </c>
    </row>
    <row r="411" spans="1:30" x14ac:dyDescent="0.3">
      <c r="A411" s="442"/>
      <c r="Y411" s="444"/>
      <c r="Z411" s="443">
        <v>-7.0494376267196257</v>
      </c>
      <c r="AA411" s="443">
        <v>-6.4792742570810855</v>
      </c>
      <c r="AB411" s="443">
        <v>-5.3214658874237699</v>
      </c>
      <c r="AC411" s="443">
        <v>-8.782172141521329</v>
      </c>
      <c r="AD411" s="443">
        <v>-8.8164944539426617</v>
      </c>
    </row>
    <row r="412" spans="1:30" x14ac:dyDescent="0.3">
      <c r="A412" s="442"/>
      <c r="Y412" s="444"/>
      <c r="Z412" s="443">
        <v>-5.0099190078600584</v>
      </c>
      <c r="AA412" s="443">
        <v>-6.3725802264561242</v>
      </c>
      <c r="AB412" s="443">
        <v>-5.3214658874237699</v>
      </c>
      <c r="AC412" s="443">
        <v>-7.9370250324490996</v>
      </c>
      <c r="AD412" s="443">
        <v>-8.565878073701791</v>
      </c>
    </row>
    <row r="413" spans="1:30" x14ac:dyDescent="0.3">
      <c r="A413" s="442"/>
      <c r="Y413" s="444"/>
      <c r="Z413" s="443">
        <v>-5.9719749386260554</v>
      </c>
      <c r="AA413" s="443">
        <v>-6.4269891341841907</v>
      </c>
      <c r="AB413" s="443">
        <v>-5.3214658874237699</v>
      </c>
      <c r="AC413" s="443">
        <v>-8.4493577997309188</v>
      </c>
      <c r="AD413" s="443">
        <v>-7.7110729032550802</v>
      </c>
    </row>
    <row r="414" spans="1:30" x14ac:dyDescent="0.3">
      <c r="A414" s="442"/>
      <c r="Y414" s="444"/>
      <c r="Z414" s="443">
        <v>-6.346395992453477</v>
      </c>
      <c r="AA414" s="443">
        <v>-6.5028839417059867</v>
      </c>
      <c r="AB414" s="443">
        <v>-5.3214658874237699</v>
      </c>
      <c r="AC414" s="443">
        <v>-6.5686358684569228</v>
      </c>
      <c r="AD414" s="443">
        <v>-7.1037502016711738</v>
      </c>
    </row>
    <row r="415" spans="1:30" x14ac:dyDescent="0.3">
      <c r="A415" s="442"/>
      <c r="Y415" s="444"/>
      <c r="Z415" s="443">
        <v>-6.3639394907167155</v>
      </c>
      <c r="AA415" s="443">
        <v>-7.3975476843864145</v>
      </c>
      <c r="AB415" s="443">
        <v>-5.3214658874237699</v>
      </c>
      <c r="AC415" s="443">
        <v>-8.5286881475169878</v>
      </c>
      <c r="AD415" s="443">
        <v>-7.8811401838122395</v>
      </c>
    </row>
    <row r="416" spans="1:30" x14ac:dyDescent="0.3">
      <c r="A416" s="442"/>
      <c r="Y416" s="444"/>
      <c r="Z416" s="443">
        <v>-5.4189641608961647</v>
      </c>
      <c r="AA416" s="443">
        <v>-6.9116739294228395</v>
      </c>
      <c r="AB416" s="443">
        <v>-5.3214658874237699</v>
      </c>
      <c r="AC416" s="443">
        <v>-2.9219936497891439</v>
      </c>
      <c r="AD416" s="443">
        <v>-7.0573243781239636</v>
      </c>
    </row>
    <row r="417" spans="1:30" x14ac:dyDescent="0.3">
      <c r="A417" s="442"/>
      <c r="Y417" s="444"/>
      <c r="Z417" s="443">
        <v>-9.3595563746698076</v>
      </c>
      <c r="AA417" s="443">
        <v>-5.6353143765455007</v>
      </c>
      <c r="AB417" s="443">
        <v>-5.3214658874237699</v>
      </c>
      <c r="AC417" s="443">
        <v>-6.5383787722338127</v>
      </c>
      <c r="AD417" s="443">
        <v>-5.2452898655991476</v>
      </c>
    </row>
    <row r="418" spans="1:30" x14ac:dyDescent="0.3">
      <c r="A418" s="442"/>
      <c r="Y418" s="444"/>
      <c r="Z418" s="443">
        <v>-13.31208382548262</v>
      </c>
      <c r="AA418" s="443">
        <v>-5.3884380840541413</v>
      </c>
      <c r="AB418" s="443">
        <v>-5.3214658874237699</v>
      </c>
      <c r="AC418" s="443">
        <v>-14.223902016508788</v>
      </c>
      <c r="AD418" s="443">
        <v>-4.247906795600989</v>
      </c>
    </row>
    <row r="419" spans="1:30" x14ac:dyDescent="0.3">
      <c r="A419" s="442"/>
      <c r="Y419" s="444"/>
      <c r="Z419" s="443">
        <v>-1.6088027231150426</v>
      </c>
      <c r="AA419" s="443">
        <v>-5.2190985488395665</v>
      </c>
      <c r="AB419" s="443">
        <v>-5.3214658874237699</v>
      </c>
      <c r="AC419" s="443">
        <v>-2.1703143926311697</v>
      </c>
      <c r="AD419" s="443">
        <v>-3.7071780915476853</v>
      </c>
    </row>
    <row r="420" spans="1:30" x14ac:dyDescent="0.3">
      <c r="A420" s="442"/>
      <c r="Y420" s="444"/>
      <c r="Z420" s="443">
        <v>2.9625419315153234</v>
      </c>
      <c r="AA420" s="443">
        <v>-4.921172439302465</v>
      </c>
      <c r="AB420" s="443">
        <v>-5.3214658874237699</v>
      </c>
      <c r="AC420" s="443">
        <v>4.2348837879427919</v>
      </c>
      <c r="AD420" s="443">
        <v>-3.7939631193778598</v>
      </c>
    </row>
    <row r="421" spans="1:30" x14ac:dyDescent="0.3">
      <c r="A421" s="442"/>
      <c r="Y421" s="444"/>
      <c r="Z421" s="443">
        <v>-4.6182619450139626</v>
      </c>
      <c r="AA421" s="443">
        <v>-4.4061115489085347</v>
      </c>
      <c r="AB421" s="443">
        <v>-5.3214658874237699</v>
      </c>
      <c r="AC421" s="443">
        <v>0.41304562153018765</v>
      </c>
      <c r="AD421" s="443">
        <v>-3.6189573690479029</v>
      </c>
    </row>
    <row r="422" spans="1:30" x14ac:dyDescent="0.3">
      <c r="A422" s="442"/>
      <c r="Y422" s="444"/>
      <c r="Z422" s="443">
        <v>-5.1785627442146884</v>
      </c>
      <c r="AA422" s="443">
        <v>-3.874200951238191</v>
      </c>
      <c r="AB422" s="443">
        <v>-5.3214658874237699</v>
      </c>
      <c r="AC422" s="443">
        <v>-4.7435872191438619</v>
      </c>
      <c r="AD422" s="443">
        <v>-3.1255115850788195</v>
      </c>
    </row>
    <row r="423" spans="1:30" x14ac:dyDescent="0.3">
      <c r="A423" s="442"/>
      <c r="Y423" s="444"/>
      <c r="Z423" s="443">
        <v>-3.3334813941364594</v>
      </c>
      <c r="AA423" s="443">
        <v>-4.0177685980398303</v>
      </c>
      <c r="AB423" s="443">
        <v>-5.3214658874237699</v>
      </c>
      <c r="AC423" s="443">
        <v>-3.5294888446003654</v>
      </c>
      <c r="AD423" s="443">
        <v>-3.201439731145661</v>
      </c>
    </row>
    <row r="424" spans="1:30" x14ac:dyDescent="0.3">
      <c r="A424" s="442"/>
      <c r="Y424" s="444"/>
      <c r="Z424" s="443">
        <v>-5.7541301419122908</v>
      </c>
      <c r="AA424" s="443">
        <v>-4.8154833316472603</v>
      </c>
      <c r="AB424" s="443">
        <v>-5.3214658874237699</v>
      </c>
      <c r="AC424" s="443">
        <v>-5.3133385199241161</v>
      </c>
      <c r="AD424" s="443">
        <v>-4.503136004203335</v>
      </c>
    </row>
    <row r="425" spans="1:30" x14ac:dyDescent="0.3">
      <c r="A425" s="442"/>
      <c r="Y425" s="444"/>
      <c r="Z425" s="443">
        <v>-9.5887096417902189</v>
      </c>
      <c r="AA425" s="443">
        <v>-5.1097812799603561</v>
      </c>
      <c r="AB425" s="443">
        <v>-5.3214658874237699</v>
      </c>
      <c r="AC425" s="443">
        <v>-10.769781528725204</v>
      </c>
      <c r="AD425" s="443">
        <v>-5.298150062633427</v>
      </c>
    </row>
    <row r="426" spans="1:30" x14ac:dyDescent="0.3">
      <c r="A426" s="442"/>
      <c r="Y426" s="444"/>
      <c r="Z426" s="443">
        <v>-2.6137762507265117</v>
      </c>
      <c r="AA426" s="443">
        <v>-5.2226177471392559</v>
      </c>
      <c r="AB426" s="443">
        <v>-5.3214658874237699</v>
      </c>
      <c r="AC426" s="443">
        <v>-2.7018114150990584</v>
      </c>
      <c r="AD426" s="443">
        <v>-5.1422191974082141</v>
      </c>
    </row>
    <row r="427" spans="1:30" x14ac:dyDescent="0.3">
      <c r="A427" s="442"/>
      <c r="Y427" s="444"/>
      <c r="Z427" s="443">
        <v>-2.6214612037366924</v>
      </c>
      <c r="AA427" s="443">
        <v>-5.5207537059531004</v>
      </c>
      <c r="AB427" s="443">
        <v>-5.3214658874237699</v>
      </c>
      <c r="AC427" s="443">
        <v>-4.8769901234609279</v>
      </c>
      <c r="AD427" s="443">
        <v>-4.9695361927750099</v>
      </c>
    </row>
    <row r="428" spans="1:30" x14ac:dyDescent="0.3">
      <c r="A428" s="442"/>
      <c r="Y428" s="444"/>
      <c r="Z428" s="443">
        <v>-6.6783475832056274</v>
      </c>
      <c r="AA428" s="443">
        <v>-5.6137246567172907</v>
      </c>
      <c r="AB428" s="443">
        <v>-5.3214658874237699</v>
      </c>
      <c r="AC428" s="443">
        <v>-5.1520527874804571</v>
      </c>
      <c r="AD428" s="443">
        <v>-5.0983627704086985</v>
      </c>
    </row>
    <row r="429" spans="1:30" x14ac:dyDescent="0.3">
      <c r="A429" s="442"/>
      <c r="Y429" s="444"/>
      <c r="Z429" s="443">
        <v>-5.9684180144669856</v>
      </c>
      <c r="AA429" s="443">
        <v>-6.3304475594447762</v>
      </c>
      <c r="AB429" s="443">
        <v>-5.3214658874237699</v>
      </c>
      <c r="AC429" s="443">
        <v>-3.652071162567367</v>
      </c>
      <c r="AD429" s="443">
        <v>-5.6266369050068681</v>
      </c>
    </row>
    <row r="430" spans="1:30" x14ac:dyDescent="0.3">
      <c r="A430" s="442"/>
      <c r="Y430" s="444"/>
      <c r="Z430" s="443">
        <v>-5.4204331058333777</v>
      </c>
      <c r="AA430" s="443">
        <v>-6.9188729802292146</v>
      </c>
      <c r="AB430" s="443">
        <v>-5.3214658874237699</v>
      </c>
      <c r="AC430" s="443">
        <v>-2.3207078121679388</v>
      </c>
      <c r="AD430" s="443">
        <v>-6.0608327108643811</v>
      </c>
    </row>
    <row r="431" spans="1:30" x14ac:dyDescent="0.3">
      <c r="A431" s="442"/>
      <c r="Y431" s="444"/>
      <c r="Z431" s="443">
        <v>-6.4049267972616271</v>
      </c>
      <c r="AA431" s="443">
        <v>-7.5964270789502466</v>
      </c>
      <c r="AB431" s="443">
        <v>-5.3214658874237699</v>
      </c>
      <c r="AC431" s="443">
        <v>-6.2151245633599359</v>
      </c>
      <c r="AD431" s="443">
        <v>-6.001653156634104</v>
      </c>
    </row>
    <row r="432" spans="1:30" x14ac:dyDescent="0.3">
      <c r="A432" s="442"/>
      <c r="Y432" s="444"/>
      <c r="Z432" s="443">
        <v>-14.605769960882613</v>
      </c>
      <c r="AA432" s="443">
        <v>-7.894630188818196</v>
      </c>
      <c r="AB432" s="443">
        <v>-5.3214658874237699</v>
      </c>
      <c r="AC432" s="443">
        <v>-14.467700470912391</v>
      </c>
      <c r="AD432" s="443">
        <v>-6.1154955561094368</v>
      </c>
    </row>
    <row r="433" spans="1:30" x14ac:dyDescent="0.3">
      <c r="A433" s="442"/>
      <c r="Y433" s="444">
        <v>44256</v>
      </c>
      <c r="Z433" s="443">
        <v>-6.7327541962175763</v>
      </c>
      <c r="AA433" s="443">
        <v>-8.1552258810053271</v>
      </c>
      <c r="AB433" s="443">
        <v>-5.3214658874237699</v>
      </c>
      <c r="AC433" s="443">
        <v>-5.7411820561016498</v>
      </c>
      <c r="AD433" s="443">
        <v>-6.8267869673157344</v>
      </c>
    </row>
    <row r="434" spans="1:30" x14ac:dyDescent="0.3">
      <c r="A434" s="442"/>
      <c r="Y434" s="444"/>
      <c r="Z434" s="443">
        <v>-7.3643398947839138</v>
      </c>
      <c r="AA434" s="443">
        <v>-8.4154959716013273</v>
      </c>
      <c r="AB434" s="443">
        <v>-5.3214658874237699</v>
      </c>
      <c r="AC434" s="443">
        <v>-4.4627332438489873</v>
      </c>
      <c r="AD434" s="443">
        <v>-7.4291128681398897</v>
      </c>
    </row>
    <row r="435" spans="1:30" x14ac:dyDescent="0.3">
      <c r="A435" s="442"/>
      <c r="Y435" s="444"/>
      <c r="Z435" s="443">
        <v>-8.7657693522812785</v>
      </c>
      <c r="AA435" s="443">
        <v>-9.2036488589680534</v>
      </c>
      <c r="AB435" s="443">
        <v>-5.3214658874237699</v>
      </c>
      <c r="AC435" s="443">
        <v>-5.9489495838077886</v>
      </c>
      <c r="AD435" s="443">
        <v>-8.3279053315961686</v>
      </c>
    </row>
    <row r="436" spans="1:30" x14ac:dyDescent="0.3">
      <c r="A436" s="442"/>
      <c r="Y436" s="444"/>
      <c r="Z436" s="443">
        <v>-7.7925878597768916</v>
      </c>
      <c r="AA436" s="443">
        <v>-9.2588584143799206</v>
      </c>
      <c r="AB436" s="443">
        <v>-5.3214658874237699</v>
      </c>
      <c r="AC436" s="443">
        <v>-8.6311110410114509</v>
      </c>
      <c r="AD436" s="443">
        <v>-8.4811907964181756</v>
      </c>
    </row>
    <row r="437" spans="1:30" x14ac:dyDescent="0.3">
      <c r="A437" s="442"/>
      <c r="Y437" s="444"/>
      <c r="Z437" s="443">
        <v>-7.2423237400053821</v>
      </c>
      <c r="AA437" s="443">
        <v>-9.6217152359912017</v>
      </c>
      <c r="AB437" s="443">
        <v>-5.3214658874237699</v>
      </c>
      <c r="AC437" s="443">
        <v>-6.5369891179370256</v>
      </c>
      <c r="AD437" s="443">
        <v>-9.0432746500141654</v>
      </c>
    </row>
    <row r="438" spans="1:30" x14ac:dyDescent="0.3">
      <c r="A438" s="442"/>
      <c r="Y438" s="444"/>
      <c r="Z438" s="443">
        <v>-11.921997008828718</v>
      </c>
      <c r="AA438" s="443">
        <v>-9.7291282806868367</v>
      </c>
      <c r="AB438" s="443">
        <v>-5.3214658874237699</v>
      </c>
      <c r="AC438" s="443">
        <v>-12.506671807553886</v>
      </c>
      <c r="AD438" s="443">
        <v>-9.4096912816228873</v>
      </c>
    </row>
    <row r="439" spans="1:30" x14ac:dyDescent="0.3">
      <c r="A439" s="442"/>
      <c r="Y439" s="444"/>
      <c r="Z439" s="443">
        <v>-14.992236848765696</v>
      </c>
      <c r="AA439" s="443">
        <v>-9.7173291351406927</v>
      </c>
      <c r="AB439" s="443">
        <v>-5.3214658874237699</v>
      </c>
      <c r="AC439" s="443">
        <v>-15.540698724666441</v>
      </c>
      <c r="AD439" s="443">
        <v>-9.5511469512649008</v>
      </c>
    </row>
    <row r="440" spans="1:30" x14ac:dyDescent="0.3">
      <c r="A440" s="442"/>
      <c r="Y440" s="444"/>
      <c r="Z440" s="443">
        <v>-9.2727519474965305</v>
      </c>
      <c r="AA440" s="443">
        <v>-9.988149696488108</v>
      </c>
      <c r="AB440" s="443">
        <v>-5.3214658874237699</v>
      </c>
      <c r="AC440" s="443">
        <v>-9.6757690312735747</v>
      </c>
      <c r="AD440" s="443">
        <v>-9.1714836516085274</v>
      </c>
    </row>
    <row r="441" spans="1:30" x14ac:dyDescent="0.3">
      <c r="A441" s="442"/>
      <c r="Y441" s="444"/>
      <c r="Z441" s="443">
        <v>-8.1162312076533585</v>
      </c>
      <c r="AA441" s="443">
        <v>-10.438713907106196</v>
      </c>
      <c r="AB441" s="443">
        <v>-5.3214658874237699</v>
      </c>
      <c r="AC441" s="443">
        <v>-7.0276496651100473</v>
      </c>
      <c r="AD441" s="443">
        <v>-9.3046516080262478</v>
      </c>
    </row>
    <row r="442" spans="1:30" x14ac:dyDescent="0.3">
      <c r="A442" s="442"/>
      <c r="Y442" s="444"/>
      <c r="Z442" s="443">
        <v>-8.6831753334582746</v>
      </c>
      <c r="AA442" s="443">
        <v>-10.103887685503992</v>
      </c>
      <c r="AB442" s="443">
        <v>-5.3214658874237699</v>
      </c>
      <c r="AC442" s="443">
        <v>-6.9391392713018831</v>
      </c>
      <c r="AD442" s="443">
        <v>-8.4092710464202742</v>
      </c>
    </row>
    <row r="443" spans="1:30" x14ac:dyDescent="0.3">
      <c r="A443" s="442"/>
      <c r="Y443" s="444"/>
      <c r="Z443" s="443">
        <v>-9.6883317892087977</v>
      </c>
      <c r="AA443" s="443">
        <v>-9.7153626492195482</v>
      </c>
      <c r="AB443" s="443">
        <v>-5.3214658874237699</v>
      </c>
      <c r="AC443" s="443">
        <v>-5.9734679434168356</v>
      </c>
      <c r="AD443" s="443">
        <v>-8.2795617486382724</v>
      </c>
    </row>
    <row r="444" spans="1:30" x14ac:dyDescent="0.3">
      <c r="A444" s="442"/>
      <c r="Y444" s="444"/>
      <c r="Z444" s="443">
        <v>-10.396273214332014</v>
      </c>
      <c r="AA444" s="443">
        <v>-9.3283538778004687</v>
      </c>
      <c r="AB444" s="443">
        <v>-5.3214658874237699</v>
      </c>
      <c r="AC444" s="443">
        <v>-7.4691648128610666</v>
      </c>
      <c r="AD444" s="443">
        <v>-7.6337381826648345</v>
      </c>
    </row>
    <row r="445" spans="1:30" x14ac:dyDescent="0.3">
      <c r="A445" s="442"/>
      <c r="Y445" s="444"/>
      <c r="Z445" s="443">
        <v>-9.5782134576132716</v>
      </c>
      <c r="AA445" s="443">
        <v>-8.9582622075318916</v>
      </c>
      <c r="AB445" s="443">
        <v>-5.3214658874237699</v>
      </c>
      <c r="AC445" s="443">
        <v>-6.2390078763120727</v>
      </c>
      <c r="AD445" s="443">
        <v>-7.630250446123128</v>
      </c>
    </row>
    <row r="446" spans="1:30" x14ac:dyDescent="0.3">
      <c r="A446" s="442"/>
      <c r="Y446" s="444"/>
      <c r="Z446" s="443">
        <v>-12.272561594774601</v>
      </c>
      <c r="AA446" s="443">
        <v>-8.2425207234025315</v>
      </c>
      <c r="AB446" s="443">
        <v>-5.3214658874237699</v>
      </c>
      <c r="AC446" s="443">
        <v>-14.632733640192427</v>
      </c>
      <c r="AD446" s="443">
        <v>-7.5233915518193646</v>
      </c>
    </row>
    <row r="447" spans="1:30" x14ac:dyDescent="0.3">
      <c r="A447" s="442"/>
      <c r="Y447" s="444"/>
      <c r="Z447" s="443">
        <v>-6.5636905475629606</v>
      </c>
      <c r="AA447" s="443">
        <v>-7.205581248038305</v>
      </c>
      <c r="AB447" s="443">
        <v>-5.3214658874237699</v>
      </c>
      <c r="AC447" s="443">
        <v>-5.1550040694595083</v>
      </c>
      <c r="AD447" s="443">
        <v>-7.6537440666776115</v>
      </c>
    </row>
    <row r="448" spans="1:30" x14ac:dyDescent="0.3">
      <c r="A448" s="442"/>
      <c r="Y448" s="444"/>
      <c r="Z448" s="443">
        <v>-5.525589515773321</v>
      </c>
      <c r="AA448" s="443">
        <v>-4.513250497912531</v>
      </c>
      <c r="AB448" s="443">
        <v>-5.3214658874237699</v>
      </c>
      <c r="AC448" s="443">
        <v>-7.0032355093181025</v>
      </c>
      <c r="AD448" s="443">
        <v>-7.2101466918727182</v>
      </c>
    </row>
    <row r="449" spans="1:30" x14ac:dyDescent="0.3">
      <c r="A449" s="442"/>
      <c r="Y449" s="444"/>
      <c r="Z449" s="443">
        <v>-3.6729849445527583</v>
      </c>
      <c r="AA449" s="443">
        <v>-2.117089219440321</v>
      </c>
      <c r="AB449" s="443">
        <v>-5.3214658874237699</v>
      </c>
      <c r="AC449" s="443">
        <v>-6.1911270111755385</v>
      </c>
      <c r="AD449" s="443">
        <v>-7.1119935446997955</v>
      </c>
    </row>
    <row r="450" spans="1:30" x14ac:dyDescent="0.3">
      <c r="A450" s="442"/>
      <c r="Y450" s="444"/>
      <c r="Z450" s="443">
        <v>-2.4297554616592083</v>
      </c>
      <c r="AA450" s="443">
        <v>0.85679937925737337</v>
      </c>
      <c r="AB450" s="443">
        <v>-5.3214658874237699</v>
      </c>
      <c r="AC450" s="443">
        <v>-6.885935547424566</v>
      </c>
      <c r="AD450" s="443">
        <v>-6.2642085995680645</v>
      </c>
    </row>
    <row r="451" spans="1:30" x14ac:dyDescent="0.3">
      <c r="A451" s="442"/>
      <c r="Y451" s="444"/>
      <c r="Z451" s="443">
        <v>8.4500420365484032</v>
      </c>
      <c r="AA451" s="443">
        <v>3.4953378052495183</v>
      </c>
      <c r="AB451" s="443">
        <v>-5.3214658874237699</v>
      </c>
      <c r="AC451" s="443">
        <v>-4.3639831892268148</v>
      </c>
      <c r="AD451" s="443">
        <v>-6.9369173020280845</v>
      </c>
    </row>
    <row r="452" spans="1:30" x14ac:dyDescent="0.3">
      <c r="A452" s="442"/>
      <c r="Y452" s="444"/>
      <c r="Z452" s="443">
        <v>7.1949154916921989</v>
      </c>
      <c r="AA452" s="443">
        <v>6.7888768370310926</v>
      </c>
      <c r="AB452" s="443">
        <v>-5.3214658874237699</v>
      </c>
      <c r="AC452" s="443">
        <v>-5.5519358461016139</v>
      </c>
      <c r="AD452" s="443">
        <v>-6.1781458331596895</v>
      </c>
    </row>
    <row r="453" spans="1:30" x14ac:dyDescent="0.3">
      <c r="A453" s="442"/>
      <c r="Y453" s="444"/>
      <c r="Z453" s="443">
        <v>8.5446585961092616</v>
      </c>
      <c r="AA453" s="443">
        <v>10.869180579270809</v>
      </c>
      <c r="AB453" s="443">
        <v>-5.3214658874237699</v>
      </c>
      <c r="AC453" s="443">
        <v>-8.6982390242703076</v>
      </c>
      <c r="AD453" s="443">
        <v>-5.0224769876946924</v>
      </c>
    </row>
    <row r="454" spans="1:30" x14ac:dyDescent="0.3">
      <c r="A454" s="442"/>
      <c r="Y454" s="444"/>
      <c r="Z454" s="443">
        <v>11.906078434382049</v>
      </c>
      <c r="AA454" s="443">
        <v>14.206315029829851</v>
      </c>
      <c r="AB454" s="443">
        <v>-5.3214658874237699</v>
      </c>
      <c r="AC454" s="443">
        <v>-9.8639649866796475</v>
      </c>
      <c r="AD454" s="443">
        <v>-3.8492813555999743</v>
      </c>
    </row>
    <row r="455" spans="1:30" x14ac:dyDescent="0.3">
      <c r="A455" s="442"/>
      <c r="Y455" s="444"/>
      <c r="Z455" s="443">
        <v>17.529183706697701</v>
      </c>
      <c r="AA455" s="443">
        <v>15.961438506141288</v>
      </c>
      <c r="AB455" s="443">
        <v>-5.3214658874237699</v>
      </c>
      <c r="AC455" s="443">
        <v>-1.6918352272393378</v>
      </c>
      <c r="AD455" s="443">
        <v>-3.0860652586337642</v>
      </c>
    </row>
    <row r="456" spans="1:30" x14ac:dyDescent="0.3">
      <c r="A456" s="442"/>
      <c r="Y456" s="444"/>
      <c r="Z456" s="443">
        <v>24.88914125112526</v>
      </c>
      <c r="AA456" s="443">
        <v>16.681198252645011</v>
      </c>
      <c r="AB456" s="443">
        <v>-5.3214658874237699</v>
      </c>
      <c r="AC456" s="443">
        <v>1.8985549070794434</v>
      </c>
      <c r="AD456" s="443">
        <v>-3.0072295011534464</v>
      </c>
    </row>
    <row r="457" spans="1:30" x14ac:dyDescent="0.3">
      <c r="A457" s="442"/>
      <c r="Y457" s="444"/>
      <c r="Z457" s="443">
        <v>20.930185692254089</v>
      </c>
      <c r="AA457" s="443">
        <v>18.015256045965071</v>
      </c>
      <c r="AB457" s="443">
        <v>-5.3214658874237699</v>
      </c>
      <c r="AC457" s="443">
        <v>1.3264338772384576</v>
      </c>
      <c r="AD457" s="443">
        <v>-2.7013850118988825</v>
      </c>
    </row>
    <row r="458" spans="1:30" x14ac:dyDescent="0.3">
      <c r="A458" s="442"/>
      <c r="Y458" s="444"/>
      <c r="Z458" s="443">
        <v>20.735906370728461</v>
      </c>
      <c r="AA458" s="443">
        <v>19.216747086458895</v>
      </c>
      <c r="AB458" s="443">
        <v>-5.3214658874237699</v>
      </c>
      <c r="AC458" s="443">
        <v>0.97852948953665475</v>
      </c>
      <c r="AD458" s="443">
        <v>-2.2638938194474441</v>
      </c>
    </row>
    <row r="459" spans="1:30" x14ac:dyDescent="0.3">
      <c r="A459" s="442"/>
      <c r="Y459" s="444"/>
      <c r="Z459" s="443">
        <v>12.233233717218267</v>
      </c>
      <c r="AA459" s="443">
        <v>19.908629238717754</v>
      </c>
      <c r="AB459" s="443">
        <v>-5.3214658874237699</v>
      </c>
      <c r="AC459" s="443">
        <v>-5.0000855437393881</v>
      </c>
      <c r="AD459" s="443">
        <v>-1.5375396194221724</v>
      </c>
    </row>
    <row r="460" spans="1:30" x14ac:dyDescent="0.3">
      <c r="B460" s="443"/>
      <c r="Y460" s="444"/>
      <c r="Z460" s="443">
        <v>17.883063149349663</v>
      </c>
      <c r="AA460" s="443">
        <v>17.907538030307084</v>
      </c>
      <c r="AB460" s="443">
        <v>-5.3214658874237699</v>
      </c>
      <c r="AC460" s="443">
        <v>-6.5573275994883602</v>
      </c>
      <c r="AD460" s="443">
        <v>-2.1163683378947633</v>
      </c>
    </row>
    <row r="461" spans="1:30" x14ac:dyDescent="0.3">
      <c r="B461" s="443"/>
      <c r="Y461" s="444"/>
      <c r="Z461" s="443">
        <v>20.316515717838833</v>
      </c>
      <c r="AA461" s="443">
        <v>17.542375101983886</v>
      </c>
      <c r="AB461" s="443">
        <v>-5.3214658874237699</v>
      </c>
      <c r="AC461" s="443">
        <v>-6.8015266395195795</v>
      </c>
      <c r="AD461" s="443">
        <v>-2.1876360626324334</v>
      </c>
    </row>
    <row r="462" spans="1:30" x14ac:dyDescent="0.3">
      <c r="B462" s="443"/>
      <c r="Y462" s="444"/>
      <c r="Z462" s="443">
        <v>22.372358772509703</v>
      </c>
      <c r="AA462" s="443">
        <v>16.330077441019917</v>
      </c>
      <c r="AB462" s="443">
        <v>-5.3214658874237699</v>
      </c>
      <c r="AC462" s="443">
        <v>3.3926441729375654</v>
      </c>
      <c r="AD462" s="443">
        <v>-3.278146412549952</v>
      </c>
    </row>
    <row r="463" spans="1:30" x14ac:dyDescent="0.3">
      <c r="B463" s="443"/>
      <c r="Y463" s="444"/>
      <c r="Z463" s="443">
        <v>10.88150279225057</v>
      </c>
      <c r="AA463" s="443">
        <v>17.275132914751659</v>
      </c>
      <c r="AB463" s="443">
        <v>-5.3214658874237699</v>
      </c>
      <c r="AC463" s="443">
        <v>-2.153246122228694</v>
      </c>
      <c r="AD463" s="443">
        <v>-3.0814649449769127</v>
      </c>
    </row>
    <row r="464" spans="1:30" x14ac:dyDescent="0.3">
      <c r="B464" s="443"/>
      <c r="C464" s="443"/>
      <c r="D464" s="443"/>
      <c r="Y464" s="444">
        <v>44287</v>
      </c>
      <c r="Z464" s="443">
        <v>18.374045193991687</v>
      </c>
      <c r="AA464" s="443">
        <v>16.723458903732247</v>
      </c>
      <c r="AB464" s="443">
        <v>15.474737563982671</v>
      </c>
      <c r="AC464" s="443">
        <v>0.8275598040747667</v>
      </c>
      <c r="AD464" s="443">
        <v>-3.6298026070373788</v>
      </c>
    </row>
    <row r="465" spans="2:30" x14ac:dyDescent="0.3">
      <c r="B465" s="443"/>
      <c r="C465" s="443"/>
      <c r="D465" s="443"/>
      <c r="Y465" s="444"/>
      <c r="Z465" s="443">
        <v>12.249822743980681</v>
      </c>
      <c r="AA465" s="443">
        <v>16.239915529160907</v>
      </c>
      <c r="AB465" s="443">
        <v>15.474737563982671</v>
      </c>
      <c r="AC465" s="443">
        <v>-6.6550429598859751</v>
      </c>
      <c r="AD465" s="443">
        <v>-3.9552559652468813</v>
      </c>
    </row>
    <row r="466" spans="2:30" x14ac:dyDescent="0.3">
      <c r="B466" s="443"/>
      <c r="C466" s="443"/>
      <c r="D466" s="443"/>
      <c r="Y466" s="444"/>
      <c r="Z466" s="443">
        <v>18.848622033340479</v>
      </c>
      <c r="AA466" s="443">
        <v>16.833869986030304</v>
      </c>
      <c r="AB466" s="443">
        <v>15.474737563982671</v>
      </c>
      <c r="AC466" s="443">
        <v>-3.6233152707281135</v>
      </c>
      <c r="AD466" s="443">
        <v>-4.5222209617671938</v>
      </c>
    </row>
    <row r="467" spans="2:30" x14ac:dyDescent="0.3">
      <c r="B467" s="443"/>
      <c r="C467" s="443"/>
      <c r="D467" s="443"/>
      <c r="Y467" s="444"/>
      <c r="Z467" s="443">
        <v>14.021345072213766</v>
      </c>
      <c r="AA467" s="443">
        <v>18.360319622851879</v>
      </c>
      <c r="AB467" s="443">
        <v>15.474737563982671</v>
      </c>
      <c r="AC467" s="443">
        <v>-10.39569123391162</v>
      </c>
      <c r="AD467" s="443">
        <v>-4.5714988007679311</v>
      </c>
    </row>
    <row r="468" spans="2:30" x14ac:dyDescent="0.3">
      <c r="B468" s="443"/>
      <c r="C468" s="443"/>
      <c r="D468" s="443"/>
      <c r="Y468" s="444"/>
      <c r="Z468" s="443">
        <v>16.931712095839465</v>
      </c>
      <c r="AA468" s="443">
        <v>19.479441687621705</v>
      </c>
      <c r="AB468" s="443">
        <v>15.474737563982671</v>
      </c>
      <c r="AC468" s="443">
        <v>-9.0797001469860987</v>
      </c>
      <c r="AD468" s="443">
        <v>-4.6019866039123576</v>
      </c>
    </row>
    <row r="469" spans="2:30" x14ac:dyDescent="0.3">
      <c r="B469" s="443"/>
      <c r="C469" s="443"/>
      <c r="D469" s="443"/>
      <c r="Y469" s="444"/>
      <c r="Z469" s="443">
        <v>26.530039970595499</v>
      </c>
      <c r="AA469" s="443">
        <v>21.380272039391265</v>
      </c>
      <c r="AB469" s="443">
        <v>15.474737563982671</v>
      </c>
      <c r="AC469" s="443">
        <v>-0.57611080270461912</v>
      </c>
      <c r="AD469" s="443">
        <v>-3.9021972170831964</v>
      </c>
    </row>
    <row r="470" spans="2:30" x14ac:dyDescent="0.3">
      <c r="B470" s="443"/>
      <c r="C470" s="443"/>
      <c r="D470" s="443"/>
      <c r="Y470" s="444"/>
      <c r="Z470" s="443">
        <v>21.566650250001594</v>
      </c>
      <c r="AA470" s="443">
        <v>22.956287104306913</v>
      </c>
      <c r="AB470" s="443">
        <v>15.474737563982671</v>
      </c>
      <c r="AC470" s="443">
        <v>-2.4981909952338555</v>
      </c>
      <c r="AD470" s="443">
        <v>-3.6582393146122762</v>
      </c>
    </row>
    <row r="471" spans="2:30" x14ac:dyDescent="0.3">
      <c r="B471" s="443"/>
      <c r="C471" s="443"/>
      <c r="D471" s="443"/>
      <c r="Y471" s="444"/>
      <c r="Z471" s="443">
        <v>26.207899647380419</v>
      </c>
      <c r="AA471" s="443">
        <v>23.25551504014707</v>
      </c>
      <c r="AB471" s="443">
        <v>15.474737563982671</v>
      </c>
      <c r="AC471" s="443">
        <v>0.61414518206377977</v>
      </c>
      <c r="AD471" s="443">
        <v>-3.2917990884650146</v>
      </c>
    </row>
    <row r="472" spans="2:30" x14ac:dyDescent="0.3">
      <c r="B472" s="443"/>
      <c r="C472" s="443"/>
      <c r="D472" s="443"/>
      <c r="Y472" s="444"/>
      <c r="Z472" s="443">
        <v>25.555635206367644</v>
      </c>
      <c r="AA472" s="443">
        <v>24.86906887926488</v>
      </c>
      <c r="AB472" s="443">
        <v>15.474737563982671</v>
      </c>
      <c r="AC472" s="443">
        <v>-1.7565172520818493</v>
      </c>
      <c r="AD472" s="443">
        <v>-2.4861885482296082</v>
      </c>
    </row>
    <row r="473" spans="2:30" x14ac:dyDescent="0.3">
      <c r="B473" s="443"/>
      <c r="C473" s="443"/>
      <c r="D473" s="443"/>
      <c r="Y473" s="444"/>
      <c r="Z473" s="443">
        <v>29.880727487749997</v>
      </c>
      <c r="AA473" s="443">
        <v>25.466583134633101</v>
      </c>
      <c r="AB473" s="443">
        <v>15.474737563982671</v>
      </c>
      <c r="AC473" s="443">
        <v>-1.9156099534316695</v>
      </c>
      <c r="AD473" s="443">
        <v>-1.5229642998235053</v>
      </c>
    </row>
    <row r="474" spans="2:30" x14ac:dyDescent="0.3">
      <c r="B474" s="443"/>
      <c r="C474" s="443"/>
      <c r="D474" s="443"/>
      <c r="Y474" s="444"/>
      <c r="Z474" s="443">
        <v>16.115940623094868</v>
      </c>
      <c r="AA474" s="443">
        <v>24.662693641708085</v>
      </c>
      <c r="AB474" s="443">
        <v>15.474737563982671</v>
      </c>
      <c r="AC474" s="443">
        <v>-7.8306096508807883</v>
      </c>
      <c r="AD474" s="443">
        <v>-1.6440165948146077</v>
      </c>
    </row>
    <row r="475" spans="2:30" x14ac:dyDescent="0.3">
      <c r="B475" s="443"/>
      <c r="C475" s="443"/>
      <c r="D475" s="443"/>
      <c r="Y475" s="444"/>
      <c r="Z475" s="443">
        <v>28.226588969664146</v>
      </c>
      <c r="AA475" s="443">
        <v>24.072428835491127</v>
      </c>
      <c r="AB475" s="443">
        <v>15.474737563982671</v>
      </c>
      <c r="AC475" s="443">
        <v>-3.4404263653382543</v>
      </c>
      <c r="AD475" s="443">
        <v>-1.6651792686350879</v>
      </c>
    </row>
    <row r="476" spans="2:30" x14ac:dyDescent="0.3">
      <c r="B476" s="443"/>
      <c r="C476" s="443"/>
      <c r="D476" s="443"/>
      <c r="Y476" s="444"/>
      <c r="Z476" s="443">
        <v>30.71263975817304</v>
      </c>
      <c r="AA476" s="443">
        <v>22.986424986858115</v>
      </c>
      <c r="AB476" s="443">
        <v>15.474737563982671</v>
      </c>
      <c r="AC476" s="443">
        <v>6.166458936138099</v>
      </c>
      <c r="AD476" s="443">
        <v>-2.3183784173844009</v>
      </c>
    </row>
    <row r="477" spans="2:30" x14ac:dyDescent="0.3">
      <c r="B477" s="443"/>
      <c r="C477" s="443"/>
      <c r="D477" s="443"/>
      <c r="Y477" s="444"/>
      <c r="Z477" s="443">
        <v>15.939423799526471</v>
      </c>
      <c r="AA477" s="443">
        <v>21.241167117012644</v>
      </c>
      <c r="AB477" s="443">
        <v>15.474737563982671</v>
      </c>
      <c r="AC477" s="443">
        <v>-3.3455570601715721</v>
      </c>
      <c r="AD477" s="443">
        <v>-3.2174312006328569</v>
      </c>
    </row>
    <row r="478" spans="2:30" x14ac:dyDescent="0.3">
      <c r="B478" s="443"/>
      <c r="C478" s="443"/>
      <c r="D478" s="443"/>
      <c r="Y478" s="444"/>
      <c r="Z478" s="443">
        <v>22.07604600386172</v>
      </c>
      <c r="AA478" s="443">
        <v>21.367436888867626</v>
      </c>
      <c r="AB478" s="443">
        <v>15.474737563982671</v>
      </c>
      <c r="AC478" s="443">
        <v>0.46600646532041878</v>
      </c>
      <c r="AD478" s="443">
        <v>-3.4732692436212909</v>
      </c>
    </row>
    <row r="479" spans="2:30" x14ac:dyDescent="0.3">
      <c r="B479" s="443"/>
      <c r="C479" s="443"/>
      <c r="D479" s="443"/>
      <c r="Y479" s="444"/>
      <c r="Z479" s="443">
        <v>17.953608265936563</v>
      </c>
      <c r="AA479" s="443">
        <v>20.423177878315691</v>
      </c>
      <c r="AB479" s="443">
        <v>15.474737563982671</v>
      </c>
      <c r="AC479" s="443">
        <v>-6.3289112933270388</v>
      </c>
      <c r="AD479" s="443">
        <v>-4.263394973414429</v>
      </c>
    </row>
    <row r="480" spans="2:30" x14ac:dyDescent="0.3">
      <c r="B480" s="443"/>
      <c r="C480" s="443"/>
      <c r="D480" s="443"/>
      <c r="Y480" s="444"/>
      <c r="Z480" s="443">
        <v>17.663922398831698</v>
      </c>
      <c r="AA480" s="443">
        <v>18.923151504614236</v>
      </c>
      <c r="AB480" s="443">
        <v>15.474737563982671</v>
      </c>
      <c r="AC480" s="443">
        <v>-8.2089794361708641</v>
      </c>
      <c r="AD480" s="443">
        <v>-5.8027201516252216</v>
      </c>
    </row>
    <row r="481" spans="2:30" x14ac:dyDescent="0.3">
      <c r="B481" s="443"/>
      <c r="C481" s="443"/>
      <c r="D481" s="443"/>
      <c r="Y481" s="444"/>
      <c r="Z481" s="443">
        <v>16.999829026079766</v>
      </c>
      <c r="AA481" s="443">
        <v>19.069046788365238</v>
      </c>
      <c r="AB481" s="443">
        <v>15.474737563982671</v>
      </c>
      <c r="AC481" s="443">
        <v>-9.6214759517998232</v>
      </c>
      <c r="AD481" s="443">
        <v>-5.6921295354546135</v>
      </c>
    </row>
    <row r="482" spans="2:30" x14ac:dyDescent="0.3">
      <c r="B482" s="443"/>
      <c r="C482" s="443"/>
      <c r="D482" s="443"/>
      <c r="Y482" s="444"/>
      <c r="Z482" s="443">
        <v>21.616775895800572</v>
      </c>
      <c r="AA482" s="443">
        <v>19.862511759223299</v>
      </c>
      <c r="AB482" s="443">
        <v>15.474737563982671</v>
      </c>
      <c r="AC482" s="443">
        <v>-8.9713064738902233</v>
      </c>
      <c r="AD482" s="443">
        <v>-5.3737091301027693</v>
      </c>
    </row>
    <row r="483" spans="2:30" x14ac:dyDescent="0.3">
      <c r="B483" s="443"/>
      <c r="C483" s="443"/>
      <c r="D483" s="443"/>
      <c r="Y483" s="444"/>
      <c r="Z483" s="443">
        <v>20.212455142262879</v>
      </c>
      <c r="AA483" s="443">
        <v>20.128212134300011</v>
      </c>
      <c r="AB483" s="443">
        <v>15.474737563982671</v>
      </c>
      <c r="AC483" s="443">
        <v>-4.6088173113374467</v>
      </c>
      <c r="AD483" s="443">
        <v>-4.9592471762756372</v>
      </c>
    </row>
    <row r="484" spans="2:30" x14ac:dyDescent="0.3">
      <c r="B484" s="443"/>
      <c r="C484" s="443"/>
      <c r="D484" s="443"/>
      <c r="Y484" s="444"/>
      <c r="Z484" s="443">
        <v>16.960690785783466</v>
      </c>
      <c r="AA484" s="443">
        <v>20.638206291896307</v>
      </c>
      <c r="AB484" s="443">
        <v>15.474737563982671</v>
      </c>
      <c r="AC484" s="443">
        <v>-2.5714227469773192</v>
      </c>
      <c r="AD484" s="443">
        <v>-4.5246327816051712</v>
      </c>
    </row>
    <row r="485" spans="2:30" x14ac:dyDescent="0.3">
      <c r="B485" s="443"/>
      <c r="C485" s="443"/>
      <c r="D485" s="443"/>
      <c r="Y485" s="444"/>
      <c r="Z485" s="443">
        <v>27.630300799868131</v>
      </c>
      <c r="AA485" s="443">
        <v>20.645883118149413</v>
      </c>
      <c r="AB485" s="443">
        <v>15.474737563982671</v>
      </c>
      <c r="AC485" s="443">
        <v>2.6949493027833284</v>
      </c>
      <c r="AD485" s="443">
        <v>-4.58628694729705</v>
      </c>
    </row>
    <row r="486" spans="2:30" x14ac:dyDescent="0.3">
      <c r="B486" s="443"/>
      <c r="C486" s="443"/>
      <c r="D486" s="443"/>
      <c r="Y486" s="444"/>
      <c r="Z486" s="443">
        <v>19.813510891473562</v>
      </c>
      <c r="AA486" s="443">
        <v>21.153684249301399</v>
      </c>
      <c r="AB486" s="443">
        <v>15.474737563982671</v>
      </c>
      <c r="AC486" s="443">
        <v>-3.4276776165371103</v>
      </c>
      <c r="AD486" s="443">
        <v>-3.2901153153667599</v>
      </c>
    </row>
    <row r="487" spans="2:30" x14ac:dyDescent="0.3">
      <c r="B487" s="443"/>
      <c r="C487" s="443"/>
      <c r="D487" s="443"/>
      <c r="Y487" s="444"/>
      <c r="Z487" s="443">
        <v>21.233881502005776</v>
      </c>
      <c r="AA487" s="443">
        <v>21.601142564648956</v>
      </c>
      <c r="AB487" s="443">
        <v>15.474737563982671</v>
      </c>
      <c r="AC487" s="443">
        <v>-5.1666786734776053</v>
      </c>
      <c r="AD487" s="443">
        <v>-2.3474998539668701</v>
      </c>
    </row>
    <row r="488" spans="2:30" x14ac:dyDescent="0.3">
      <c r="B488" s="443"/>
      <c r="C488" s="443"/>
      <c r="D488" s="443"/>
      <c r="Y488" s="444"/>
      <c r="Z488" s="443">
        <v>17.0535668098515</v>
      </c>
      <c r="AA488" s="443">
        <v>22.246169750061149</v>
      </c>
      <c r="AB488" s="443">
        <v>15.474737563982671</v>
      </c>
      <c r="AC488" s="443">
        <v>-10.053055111642976</v>
      </c>
      <c r="AD488" s="443">
        <v>-1.6483684457276371</v>
      </c>
    </row>
    <row r="489" spans="2:30" x14ac:dyDescent="0.3">
      <c r="B489" s="443"/>
      <c r="C489" s="443"/>
      <c r="D489" s="443"/>
      <c r="Y489" s="444"/>
      <c r="Z489" s="443">
        <v>25.171383813864487</v>
      </c>
      <c r="AA489" s="443">
        <v>21.178056789972405</v>
      </c>
      <c r="AB489" s="443">
        <v>15.474737563982671</v>
      </c>
      <c r="AC489" s="443">
        <v>0.10189494962180845</v>
      </c>
      <c r="AD489" s="443">
        <v>-1.7728281634666903</v>
      </c>
    </row>
    <row r="490" spans="2:30" x14ac:dyDescent="0.3">
      <c r="B490" s="443"/>
      <c r="C490" s="443"/>
      <c r="D490" s="443"/>
      <c r="Y490" s="444"/>
      <c r="Z490" s="443">
        <v>23.344663349695765</v>
      </c>
      <c r="AA490" s="443">
        <v>21.352294859548277</v>
      </c>
      <c r="AB490" s="443">
        <v>15.474737563982671</v>
      </c>
      <c r="AC490" s="443">
        <v>1.9894909184617831</v>
      </c>
      <c r="AD490" s="443">
        <v>-1.3165427195079278</v>
      </c>
    </row>
    <row r="491" spans="2:30" x14ac:dyDescent="0.3">
      <c r="B491" s="443"/>
      <c r="C491" s="443"/>
      <c r="D491" s="443"/>
      <c r="Y491" s="444"/>
      <c r="Z491" s="443">
        <v>21.475881083668828</v>
      </c>
      <c r="AA491" s="443">
        <v>22.937890518304503</v>
      </c>
      <c r="AB491" s="443">
        <v>15.474737563982671</v>
      </c>
      <c r="AC491" s="443">
        <v>2.3224971106973129</v>
      </c>
      <c r="AD491" s="443">
        <v>-0.37190629876431558</v>
      </c>
    </row>
    <row r="492" spans="2:30" x14ac:dyDescent="0.3">
      <c r="B492" s="443"/>
      <c r="C492" s="443"/>
      <c r="D492" s="443"/>
      <c r="Y492" s="444"/>
      <c r="Z492" s="443">
        <v>20.153510079246889</v>
      </c>
      <c r="AA492" s="443">
        <v>24.246471947534719</v>
      </c>
      <c r="AB492" s="443">
        <v>15.474737563982671</v>
      </c>
      <c r="AC492" s="443">
        <v>1.8237312786099551</v>
      </c>
      <c r="AD492" s="443">
        <v>0.70767479069524242</v>
      </c>
    </row>
    <row r="493" spans="2:30" x14ac:dyDescent="0.3">
      <c r="B493" s="443"/>
      <c r="C493" s="443"/>
      <c r="D493" s="443"/>
      <c r="Y493" s="444"/>
      <c r="Z493" s="443">
        <v>21.033177378504714</v>
      </c>
      <c r="AA493" s="443">
        <v>25.019605760413615</v>
      </c>
      <c r="AB493" s="443">
        <v>15.474737563982671</v>
      </c>
      <c r="AC493" s="443">
        <v>-0.23367950882577304</v>
      </c>
      <c r="AD493" s="443">
        <v>0.29791560476054918</v>
      </c>
    </row>
    <row r="494" spans="2:30" x14ac:dyDescent="0.3">
      <c r="B494" s="443"/>
      <c r="C494" s="443"/>
      <c r="D494" s="443"/>
      <c r="Y494" s="444">
        <v>44317</v>
      </c>
      <c r="Z494" s="443">
        <v>32.333051113299355</v>
      </c>
      <c r="AA494" s="443">
        <v>24.357686243954308</v>
      </c>
      <c r="AB494" s="443">
        <v>15.474737563982671</v>
      </c>
      <c r="AC494" s="443">
        <v>1.4457762717276808</v>
      </c>
      <c r="AD494" s="443">
        <v>-0.1100566775088814</v>
      </c>
    </row>
    <row r="495" spans="2:30" x14ac:dyDescent="0.3">
      <c r="B495" s="443"/>
      <c r="C495" s="443"/>
      <c r="D495" s="443"/>
      <c r="Y495" s="444"/>
      <c r="Z495" s="443">
        <v>26.213636814462983</v>
      </c>
      <c r="AA495" s="443">
        <v>24.588798432301871</v>
      </c>
      <c r="AB495" s="443">
        <v>15.474737563982671</v>
      </c>
      <c r="AC495" s="443">
        <v>-2.4959874854260704</v>
      </c>
      <c r="AD495" s="443">
        <v>-0.57408253990176861</v>
      </c>
    </row>
    <row r="496" spans="2:30" x14ac:dyDescent="0.3">
      <c r="B496" s="443"/>
      <c r="C496" s="443"/>
      <c r="D496" s="443"/>
      <c r="Y496" s="444"/>
      <c r="Z496" s="443">
        <v>30.583320504016783</v>
      </c>
      <c r="AA496" s="443">
        <v>24.475726424582266</v>
      </c>
      <c r="AB496" s="443">
        <v>15.474737563982671</v>
      </c>
      <c r="AC496" s="443">
        <v>-2.7664193519210443</v>
      </c>
      <c r="AD496" s="443">
        <v>-1.1163108406625355</v>
      </c>
    </row>
    <row r="497" spans="2:30" x14ac:dyDescent="0.3">
      <c r="B497" s="443"/>
      <c r="C497" s="443"/>
      <c r="D497" s="443"/>
      <c r="Y497" s="444"/>
      <c r="Z497" s="443">
        <v>18.711226734480618</v>
      </c>
      <c r="AA497" s="443">
        <v>24.756030923103591</v>
      </c>
      <c r="AB497" s="443">
        <v>15.474737563982671</v>
      </c>
      <c r="AC497" s="443">
        <v>-0.86631505742423087</v>
      </c>
      <c r="AD497" s="443">
        <v>-1.4227841454991466</v>
      </c>
    </row>
    <row r="498" spans="2:30" x14ac:dyDescent="0.3">
      <c r="B498" s="443"/>
      <c r="C498" s="443"/>
      <c r="D498" s="443"/>
      <c r="Y498" s="444"/>
      <c r="Z498" s="443">
        <v>23.093666402101739</v>
      </c>
      <c r="AA498" s="443">
        <v>22.608123715897261</v>
      </c>
      <c r="AB498" s="443">
        <v>15.474737563982671</v>
      </c>
      <c r="AC498" s="443">
        <v>-0.92568392605289773</v>
      </c>
      <c r="AD498" s="443">
        <v>-2.3828342628341415</v>
      </c>
    </row>
    <row r="499" spans="2:30" x14ac:dyDescent="0.3">
      <c r="B499" s="443"/>
      <c r="C499" s="443"/>
      <c r="D499" s="443"/>
      <c r="Y499" s="444"/>
      <c r="Z499" s="443">
        <v>19.362006025209659</v>
      </c>
      <c r="AA499" s="443">
        <v>22.725348696480491</v>
      </c>
      <c r="AB499" s="443">
        <v>15.474737563982671</v>
      </c>
      <c r="AC499" s="443">
        <v>-1.9718668267154129</v>
      </c>
      <c r="AD499" s="443">
        <v>-2.2414100739164757</v>
      </c>
    </row>
    <row r="500" spans="2:30" x14ac:dyDescent="0.3">
      <c r="B500" s="443"/>
      <c r="C500" s="443"/>
      <c r="D500" s="443"/>
      <c r="Y500" s="444"/>
      <c r="Z500" s="443">
        <v>22.995308868153987</v>
      </c>
      <c r="AA500" s="443">
        <v>23.431330751341079</v>
      </c>
      <c r="AB500" s="443">
        <v>15.474737563982671</v>
      </c>
      <c r="AC500" s="443">
        <v>-2.37899264268205</v>
      </c>
      <c r="AD500" s="443">
        <v>-1.6818959484377944</v>
      </c>
    </row>
    <row r="501" spans="2:30" x14ac:dyDescent="0.3">
      <c r="B501" s="443"/>
      <c r="C501" s="443"/>
      <c r="D501" s="443"/>
      <c r="Y501" s="444"/>
      <c r="Z501" s="443">
        <v>17.297700662855057</v>
      </c>
      <c r="AA501" s="443">
        <v>23.827479466022776</v>
      </c>
      <c r="AB501" s="443">
        <v>15.474737563982671</v>
      </c>
      <c r="AC501" s="443">
        <v>-5.2745745496172844</v>
      </c>
      <c r="AD501" s="443">
        <v>-2.0418551818829229</v>
      </c>
    </row>
    <row r="502" spans="2:30" x14ac:dyDescent="0.3">
      <c r="B502" s="443"/>
      <c r="C502" s="443"/>
      <c r="D502" s="443"/>
      <c r="Y502" s="444"/>
      <c r="Z502" s="443">
        <v>27.034211678545596</v>
      </c>
      <c r="AA502" s="443">
        <v>23.547646666086933</v>
      </c>
      <c r="AB502" s="443">
        <v>15.474737563982671</v>
      </c>
      <c r="AC502" s="443">
        <v>-1.506018163002409</v>
      </c>
      <c r="AD502" s="443">
        <v>-2.2567932198369527</v>
      </c>
    </row>
    <row r="503" spans="2:30" x14ac:dyDescent="0.3">
      <c r="B503" s="443"/>
      <c r="C503" s="443"/>
      <c r="D503" s="443"/>
      <c r="Y503" s="444"/>
      <c r="Z503" s="443">
        <v>35.525194888040879</v>
      </c>
      <c r="AA503" s="443">
        <v>23.741089983634879</v>
      </c>
      <c r="AB503" s="443">
        <v>15.474737563982671</v>
      </c>
      <c r="AC503" s="443">
        <v>1.1501795264297243</v>
      </c>
      <c r="AD503" s="443">
        <v>-2.3385544754971619</v>
      </c>
    </row>
    <row r="504" spans="2:30" x14ac:dyDescent="0.3">
      <c r="B504" s="443"/>
      <c r="C504" s="443"/>
      <c r="D504" s="443"/>
      <c r="Y504" s="444"/>
      <c r="Z504" s="443">
        <v>21.484267737252516</v>
      </c>
      <c r="AA504" s="443">
        <v>23.696615941086971</v>
      </c>
      <c r="AB504" s="443">
        <v>15.474737563982671</v>
      </c>
      <c r="AC504" s="443">
        <v>-3.3860296915401307</v>
      </c>
      <c r="AD504" s="443">
        <v>-2.1023732660488861</v>
      </c>
    </row>
    <row r="505" spans="2:30" x14ac:dyDescent="0.3">
      <c r="B505" s="443"/>
      <c r="C505" s="443"/>
      <c r="D505" s="443"/>
      <c r="Y505" s="444"/>
      <c r="Z505" s="443">
        <v>21.134836802550847</v>
      </c>
      <c r="AA505" s="443">
        <v>24.938985077693513</v>
      </c>
      <c r="AB505" s="443">
        <v>15.474737563982671</v>
      </c>
      <c r="AC505" s="443">
        <v>-2.4302501917311048</v>
      </c>
      <c r="AD505" s="443">
        <v>-0.28279639035928839</v>
      </c>
    </row>
    <row r="506" spans="2:30" x14ac:dyDescent="0.3">
      <c r="B506" s="443"/>
      <c r="C506" s="443"/>
      <c r="D506" s="443"/>
      <c r="Y506" s="444"/>
      <c r="Z506" s="443">
        <v>20.716109248045299</v>
      </c>
      <c r="AA506" s="443">
        <v>25.132089050533978</v>
      </c>
      <c r="AB506" s="443">
        <v>15.474737563982671</v>
      </c>
      <c r="AC506" s="443">
        <v>-2.5441956163368786</v>
      </c>
      <c r="AD506" s="443">
        <v>-0.10610362450023761</v>
      </c>
    </row>
    <row r="507" spans="2:30" x14ac:dyDescent="0.3">
      <c r="B507" s="443"/>
      <c r="C507" s="443"/>
      <c r="D507" s="443"/>
      <c r="Y507" s="444"/>
      <c r="Z507" s="443">
        <v>22.683990570318599</v>
      </c>
      <c r="AA507" s="443">
        <v>24.721045928395579</v>
      </c>
      <c r="AB507" s="443">
        <v>15.474737563982671</v>
      </c>
      <c r="AC507" s="443">
        <v>-0.72572417654411936</v>
      </c>
      <c r="AD507" s="443">
        <v>-0.2929284440452124</v>
      </c>
    </row>
    <row r="508" spans="2:30" x14ac:dyDescent="0.3">
      <c r="B508" s="443"/>
      <c r="C508" s="443"/>
      <c r="D508" s="443"/>
      <c r="Y508" s="444"/>
      <c r="Z508" s="443">
        <v>25.994284619100863</v>
      </c>
      <c r="AA508" s="443">
        <v>25.117925217512042</v>
      </c>
      <c r="AB508" s="443">
        <v>15.474737563982671</v>
      </c>
      <c r="AC508" s="443">
        <v>7.4624635802098993</v>
      </c>
      <c r="AD508" s="443">
        <v>1.3462888118125096E-2</v>
      </c>
    </row>
    <row r="509" spans="2:30" x14ac:dyDescent="0.3">
      <c r="B509" s="443"/>
      <c r="C509" s="443"/>
      <c r="D509" s="443"/>
      <c r="Y509" s="444"/>
      <c r="Z509" s="443">
        <v>28.385939488428836</v>
      </c>
      <c r="AA509" s="443">
        <v>24.940816147733536</v>
      </c>
      <c r="AB509" s="443">
        <v>15.474737563982671</v>
      </c>
      <c r="AC509" s="443">
        <v>-0.26916880198905346</v>
      </c>
      <c r="AD509" s="443">
        <v>1.082135759998794E-2</v>
      </c>
    </row>
    <row r="510" spans="2:30" x14ac:dyDescent="0.3">
      <c r="B510" s="443"/>
      <c r="C510" s="443"/>
      <c r="D510" s="443"/>
      <c r="Y510" s="444"/>
      <c r="Z510" s="443">
        <v>32.647893033072101</v>
      </c>
      <c r="AA510" s="443">
        <v>24.497993973568953</v>
      </c>
      <c r="AB510" s="443">
        <v>15.474737563982671</v>
      </c>
      <c r="AC510" s="443">
        <v>-0.15759421038509913</v>
      </c>
      <c r="AD510" s="443">
        <v>0.11666682176624883</v>
      </c>
    </row>
    <row r="511" spans="2:30" x14ac:dyDescent="0.3">
      <c r="B511" s="443"/>
      <c r="C511" s="443"/>
      <c r="D511" s="443"/>
      <c r="Y511" s="444"/>
      <c r="Z511" s="443">
        <v>24.262422761067747</v>
      </c>
      <c r="AA511" s="443">
        <v>23.844824167340107</v>
      </c>
      <c r="AB511" s="443">
        <v>15.474737563982671</v>
      </c>
      <c r="AC511" s="443">
        <v>-1.2412903663967683</v>
      </c>
      <c r="AD511" s="443">
        <v>-2.2731453458184041E-2</v>
      </c>
    </row>
    <row r="512" spans="2:30" x14ac:dyDescent="0.3">
      <c r="B512" s="443"/>
      <c r="C512" s="443"/>
      <c r="D512" s="443"/>
      <c r="Y512" s="444"/>
      <c r="Z512" s="443">
        <v>19.895073314101314</v>
      </c>
      <c r="AA512" s="443">
        <v>23.173736470921806</v>
      </c>
      <c r="AB512" s="443">
        <v>15.474737563982671</v>
      </c>
      <c r="AC512" s="443">
        <v>-2.4487409053580649</v>
      </c>
      <c r="AD512" s="443">
        <v>-0.82275610941656752</v>
      </c>
    </row>
    <row r="513" spans="2:30" x14ac:dyDescent="0.3">
      <c r="B513" s="443"/>
      <c r="C513" s="443"/>
      <c r="D513" s="443"/>
      <c r="Y513" s="444"/>
      <c r="Z513" s="443">
        <v>17.616354028893191</v>
      </c>
      <c r="AA513" s="443">
        <v>21.523835035829936</v>
      </c>
      <c r="AB513" s="443">
        <v>15.474737563982671</v>
      </c>
      <c r="AC513" s="443">
        <v>-1.8032773671730524</v>
      </c>
      <c r="AD513" s="443">
        <v>-1.841263843408955</v>
      </c>
    </row>
    <row r="514" spans="2:30" x14ac:dyDescent="0.3">
      <c r="B514" s="443"/>
      <c r="C514" s="443"/>
      <c r="D514" s="443"/>
      <c r="Y514" s="444"/>
      <c r="Z514" s="443">
        <v>18.111801926716691</v>
      </c>
      <c r="AA514" s="443">
        <v>20.70126616937619</v>
      </c>
      <c r="AB514" s="443">
        <v>15.474737563982671</v>
      </c>
      <c r="AC514" s="443">
        <v>-1.7015121031151494</v>
      </c>
      <c r="AD514" s="443">
        <v>-1.9747549945995968</v>
      </c>
    </row>
    <row r="515" spans="2:30" x14ac:dyDescent="0.3">
      <c r="B515" s="443"/>
      <c r="C515" s="443"/>
      <c r="D515" s="443"/>
      <c r="Y515" s="444"/>
      <c r="Z515" s="443">
        <v>21.29667074417279</v>
      </c>
      <c r="AA515" s="443">
        <v>19.945033226514845</v>
      </c>
      <c r="AB515" s="443">
        <v>15.474737563982671</v>
      </c>
      <c r="AC515" s="443">
        <v>1.8622909885012149</v>
      </c>
      <c r="AD515" s="443">
        <v>-2.2502857633831956</v>
      </c>
    </row>
    <row r="516" spans="2:30" x14ac:dyDescent="0.3">
      <c r="B516" s="443"/>
      <c r="C516" s="443"/>
      <c r="D516" s="443"/>
      <c r="Y516" s="444"/>
      <c r="Z516" s="443">
        <v>16.836629442785721</v>
      </c>
      <c r="AA516" s="443">
        <v>19.530731210018637</v>
      </c>
      <c r="AB516" s="443">
        <v>15.474737563982671</v>
      </c>
      <c r="AC516" s="443">
        <v>-7.3987229399357659</v>
      </c>
      <c r="AD516" s="443">
        <v>-2.079773341693762</v>
      </c>
    </row>
    <row r="517" spans="2:30" x14ac:dyDescent="0.3">
      <c r="B517" s="443"/>
      <c r="C517" s="443"/>
      <c r="D517" s="443"/>
      <c r="Y517" s="444"/>
      <c r="Z517" s="443">
        <v>26.889910967895879</v>
      </c>
      <c r="AA517" s="443">
        <v>19.675461344679629</v>
      </c>
      <c r="AB517" s="443">
        <v>15.474737563982671</v>
      </c>
      <c r="AC517" s="443">
        <v>-1.092032268719592</v>
      </c>
      <c r="AD517" s="443">
        <v>-2.083945126817988</v>
      </c>
    </row>
    <row r="518" spans="2:30" x14ac:dyDescent="0.3">
      <c r="B518" s="443"/>
      <c r="C518" s="443"/>
      <c r="D518" s="443"/>
      <c r="Y518" s="444"/>
      <c r="Z518" s="443">
        <v>18.968792161038319</v>
      </c>
      <c r="AA518" s="443">
        <v>19.485471551862794</v>
      </c>
      <c r="AB518" s="443">
        <v>15.474737563982671</v>
      </c>
      <c r="AC518" s="443">
        <v>-3.1700057478819588</v>
      </c>
      <c r="AD518" s="443">
        <v>-2.2186879405132021</v>
      </c>
    </row>
    <row r="519" spans="2:30" x14ac:dyDescent="0.3">
      <c r="B519" s="443"/>
      <c r="C519" s="443"/>
      <c r="D519" s="443"/>
      <c r="Y519" s="444"/>
      <c r="Z519" s="443">
        <v>16.994959198627861</v>
      </c>
      <c r="AA519" s="443">
        <v>18.513018442883645</v>
      </c>
      <c r="AB519" s="443">
        <v>15.474737563982671</v>
      </c>
      <c r="AC519" s="443">
        <v>-1.2551539535320302</v>
      </c>
      <c r="AD519" s="443">
        <v>-2.9935763545280571</v>
      </c>
    </row>
    <row r="520" spans="2:30" x14ac:dyDescent="0.3">
      <c r="B520" s="443"/>
      <c r="C520" s="443"/>
      <c r="D520" s="443"/>
      <c r="Y520" s="444"/>
      <c r="Z520" s="443">
        <v>18.629464971520129</v>
      </c>
      <c r="AA520" s="443">
        <v>18.805145292806099</v>
      </c>
      <c r="AB520" s="443">
        <v>15.474737563982671</v>
      </c>
      <c r="AC520" s="443">
        <v>-1.8324798630426358</v>
      </c>
      <c r="AD520" s="443">
        <v>-2.4573345980981327</v>
      </c>
    </row>
    <row r="521" spans="2:30" x14ac:dyDescent="0.3">
      <c r="B521" s="443"/>
      <c r="C521" s="443"/>
      <c r="D521" s="443"/>
      <c r="Y521" s="444"/>
      <c r="Z521" s="443">
        <v>16.781873376998874</v>
      </c>
      <c r="AA521" s="443">
        <v>19.005855963062906</v>
      </c>
      <c r="AB521" s="443">
        <v>15.474737563982671</v>
      </c>
      <c r="AC521" s="443">
        <v>-2.6447117989816462</v>
      </c>
      <c r="AD521" s="443">
        <v>-2.291764721905555</v>
      </c>
    </row>
    <row r="522" spans="2:30" x14ac:dyDescent="0.3">
      <c r="B522" s="443"/>
      <c r="C522" s="443"/>
      <c r="D522" s="443"/>
      <c r="Y522" s="444"/>
      <c r="Z522" s="443">
        <v>14.489498981318734</v>
      </c>
      <c r="AA522" s="443">
        <v>19.387284067887006</v>
      </c>
      <c r="AB522" s="443">
        <v>15.474737563982671</v>
      </c>
      <c r="AC522" s="443">
        <v>-3.5619279096027725</v>
      </c>
      <c r="AD522" s="443">
        <v>-1.972817275654545</v>
      </c>
    </row>
    <row r="523" spans="2:30" x14ac:dyDescent="0.3">
      <c r="B523" s="443"/>
      <c r="C523" s="443"/>
      <c r="D523" s="443"/>
      <c r="Y523" s="444"/>
      <c r="Z523" s="443">
        <v>18.881517392242909</v>
      </c>
      <c r="AA523" s="443">
        <v>19.906033521461019</v>
      </c>
      <c r="AB523" s="443">
        <v>15.474737563982671</v>
      </c>
      <c r="AC523" s="443">
        <v>-3.6450306449262939</v>
      </c>
      <c r="AD523" s="443">
        <v>-1.8613208277273441</v>
      </c>
    </row>
    <row r="524" spans="2:30" x14ac:dyDescent="0.3">
      <c r="B524" s="443"/>
      <c r="C524" s="443"/>
      <c r="D524" s="443"/>
      <c r="Y524" s="444"/>
      <c r="Z524" s="443">
        <v>28.294885659693506</v>
      </c>
      <c r="AA524" s="443">
        <v>18.307443481027658</v>
      </c>
      <c r="AB524" s="443">
        <v>15.474737563982671</v>
      </c>
      <c r="AC524" s="443">
        <v>6.695686462845174E-2</v>
      </c>
      <c r="AD524" s="443">
        <v>-3.0680862657656474</v>
      </c>
    </row>
    <row r="525" spans="2:30" x14ac:dyDescent="0.3">
      <c r="B525" s="443"/>
      <c r="C525" s="443"/>
      <c r="D525" s="443"/>
      <c r="Y525" s="444">
        <v>44348</v>
      </c>
      <c r="Z525" s="443">
        <v>21.638788894807011</v>
      </c>
      <c r="AA525" s="443">
        <v>17.007242657371108</v>
      </c>
      <c r="AB525" s="443">
        <v>15.474737563982671</v>
      </c>
      <c r="AC525" s="443">
        <v>-0.93737362412488778</v>
      </c>
      <c r="AD525" s="443">
        <v>-3.9321495998265692</v>
      </c>
    </row>
    <row r="526" spans="2:30" x14ac:dyDescent="0.3">
      <c r="B526" s="443"/>
      <c r="C526" s="443"/>
      <c r="D526" s="443"/>
      <c r="Y526" s="444"/>
      <c r="Z526" s="443">
        <v>20.626205373645998</v>
      </c>
      <c r="AA526" s="443">
        <v>16.316420809073055</v>
      </c>
      <c r="AB526" s="443">
        <v>15.474737563982671</v>
      </c>
      <c r="AC526" s="443">
        <v>-0.4746788180416246</v>
      </c>
      <c r="AD526" s="443">
        <v>-4.0933348579271689</v>
      </c>
    </row>
    <row r="527" spans="2:30" x14ac:dyDescent="0.3">
      <c r="B527" s="443"/>
      <c r="C527" s="443"/>
      <c r="D527" s="443"/>
      <c r="Y527" s="444"/>
      <c r="Z527" s="443">
        <v>7.4393346884865634</v>
      </c>
      <c r="AA527" s="443">
        <v>15.370400719759063</v>
      </c>
      <c r="AB527" s="443">
        <v>15.474737563982671</v>
      </c>
      <c r="AC527" s="443">
        <v>-10.279837929310759</v>
      </c>
      <c r="AD527" s="443">
        <v>-4.5675151746168741</v>
      </c>
    </row>
    <row r="528" spans="2:30" x14ac:dyDescent="0.3">
      <c r="B528" s="443"/>
      <c r="C528" s="443"/>
      <c r="D528" s="443"/>
      <c r="Y528" s="444"/>
      <c r="Z528" s="443">
        <v>7.6804676114030306</v>
      </c>
      <c r="AA528" s="443">
        <v>13.896638578298591</v>
      </c>
      <c r="AB528" s="443">
        <v>15.474737563982671</v>
      </c>
      <c r="AC528" s="443">
        <v>-8.6931551374080982</v>
      </c>
      <c r="AD528" s="443">
        <v>-4.9550946931764912</v>
      </c>
    </row>
    <row r="529" spans="2:30" x14ac:dyDescent="0.3">
      <c r="B529" s="443"/>
      <c r="C529" s="443"/>
      <c r="D529" s="443"/>
      <c r="Y529" s="444"/>
      <c r="Z529" s="443">
        <v>9.6537460432323652</v>
      </c>
      <c r="AA529" s="443">
        <v>12.585595223977808</v>
      </c>
      <c r="AB529" s="443">
        <v>15.474737563982671</v>
      </c>
      <c r="AC529" s="443">
        <v>-4.6902247163069717</v>
      </c>
      <c r="AD529" s="443">
        <v>-5.1977179769413242</v>
      </c>
    </row>
    <row r="530" spans="2:30" x14ac:dyDescent="0.3">
      <c r="B530" s="443"/>
      <c r="C530" s="443"/>
      <c r="D530" s="443"/>
      <c r="Y530" s="444"/>
      <c r="Z530" s="443">
        <v>12.259376767044969</v>
      </c>
      <c r="AA530" s="443">
        <v>11.509471566391023</v>
      </c>
      <c r="AB530" s="443">
        <v>15.474737563982671</v>
      </c>
      <c r="AC530" s="443">
        <v>-6.964292861754231</v>
      </c>
      <c r="AD530" s="443">
        <v>-4.7903787456009566</v>
      </c>
    </row>
    <row r="531" spans="2:30" x14ac:dyDescent="0.3">
      <c r="B531" s="443"/>
      <c r="C531" s="443"/>
      <c r="D531" s="443"/>
      <c r="Y531" s="444"/>
      <c r="Z531" s="443">
        <v>17.978550669470199</v>
      </c>
      <c r="AA531" s="443">
        <v>12.081049996763923</v>
      </c>
      <c r="AB531" s="443">
        <v>15.474737563982671</v>
      </c>
      <c r="AC531" s="443">
        <v>-2.6460997652888665</v>
      </c>
      <c r="AD531" s="443">
        <v>-2.851781424656648</v>
      </c>
    </row>
    <row r="532" spans="2:30" x14ac:dyDescent="0.3">
      <c r="B532" s="443"/>
      <c r="C532" s="443"/>
      <c r="D532" s="443"/>
      <c r="Y532" s="444"/>
      <c r="Z532" s="443">
        <v>12.461485414561535</v>
      </c>
      <c r="AA532" s="443">
        <v>14.077483443586866</v>
      </c>
      <c r="AB532" s="443">
        <v>15.474737563982671</v>
      </c>
      <c r="AC532" s="443">
        <v>-2.6357366104787161</v>
      </c>
      <c r="AD532" s="443">
        <v>-2.0634247562995744</v>
      </c>
    </row>
    <row r="533" spans="2:30" x14ac:dyDescent="0.3">
      <c r="B533" s="443"/>
      <c r="C533" s="443"/>
      <c r="D533" s="443"/>
      <c r="Y533" s="444"/>
      <c r="Z533" s="443">
        <v>13.093339770538494</v>
      </c>
      <c r="AA533" s="443">
        <v>14.794055292948729</v>
      </c>
      <c r="AB533" s="443">
        <v>15.474737563982671</v>
      </c>
      <c r="AC533" s="443">
        <v>2.3766958013409436</v>
      </c>
      <c r="AD533" s="443">
        <v>-2.1195869670955858</v>
      </c>
    </row>
    <row r="534" spans="2:30" x14ac:dyDescent="0.3">
      <c r="B534" s="443"/>
      <c r="C534" s="443"/>
      <c r="D534" s="443"/>
      <c r="Y534" s="444"/>
      <c r="Z534" s="443">
        <v>11.440383701096859</v>
      </c>
      <c r="AA534" s="443">
        <v>16.564451953167588</v>
      </c>
      <c r="AB534" s="443">
        <v>15.474737563982671</v>
      </c>
      <c r="AC534" s="443">
        <v>3.2903433172994028</v>
      </c>
      <c r="AD534" s="443">
        <v>-0.42473906722997662</v>
      </c>
    </row>
    <row r="535" spans="2:30" x14ac:dyDescent="0.3">
      <c r="B535" s="443"/>
      <c r="C535" s="443"/>
      <c r="D535" s="443"/>
      <c r="Y535" s="444"/>
      <c r="Z535" s="443">
        <v>21.655501739163633</v>
      </c>
      <c r="AA535" s="443">
        <v>17.807902135672684</v>
      </c>
      <c r="AB535" s="443">
        <v>15.474737563982671</v>
      </c>
      <c r="AC535" s="443">
        <v>-3.1746584589085813</v>
      </c>
      <c r="AD535" s="443">
        <v>0.47040964449895534</v>
      </c>
    </row>
    <row r="536" spans="2:30" x14ac:dyDescent="0.3">
      <c r="B536" s="443"/>
      <c r="C536" s="443"/>
      <c r="D536" s="443"/>
      <c r="Y536" s="444"/>
      <c r="Z536" s="443">
        <v>14.669748988765404</v>
      </c>
      <c r="AA536" s="443">
        <v>17.562665908985963</v>
      </c>
      <c r="AB536" s="443">
        <v>15.474737563982671</v>
      </c>
      <c r="AC536" s="443">
        <v>-5.0833601918790521</v>
      </c>
      <c r="AD536" s="443">
        <v>0.69008728106911932</v>
      </c>
    </row>
    <row r="537" spans="2:30" x14ac:dyDescent="0.3">
      <c r="B537" s="443"/>
      <c r="C537" s="443"/>
      <c r="D537" s="443"/>
      <c r="Y537" s="444"/>
      <c r="Z537" s="443">
        <v>24.652153388576988</v>
      </c>
      <c r="AA537" s="443">
        <v>17.470845552835208</v>
      </c>
      <c r="AB537" s="443">
        <v>15.474737563982671</v>
      </c>
      <c r="AC537" s="443">
        <v>4.8996424373050331</v>
      </c>
      <c r="AD537" s="443">
        <v>0.23362043171458627</v>
      </c>
    </row>
    <row r="538" spans="2:30" x14ac:dyDescent="0.3">
      <c r="B538" s="443"/>
      <c r="C538" s="443"/>
      <c r="D538" s="443"/>
      <c r="Y538" s="444"/>
      <c r="Z538" s="443">
        <v>26.682701947005864</v>
      </c>
      <c r="AA538" s="443">
        <v>17.796356639581891</v>
      </c>
      <c r="AB538" s="443">
        <v>15.474737563982671</v>
      </c>
      <c r="AC538" s="443">
        <v>3.6199412168136575</v>
      </c>
      <c r="AD538" s="443">
        <v>-0.39889216307315273</v>
      </c>
    </row>
    <row r="539" spans="2:30" x14ac:dyDescent="0.3">
      <c r="B539" s="443"/>
      <c r="C539" s="443"/>
      <c r="D539" s="443"/>
      <c r="Y539" s="444"/>
      <c r="Z539" s="443">
        <v>10.744831827754499</v>
      </c>
      <c r="AA539" s="443">
        <v>16.195982625721424</v>
      </c>
      <c r="AB539" s="443">
        <v>15.474737563982671</v>
      </c>
      <c r="AC539" s="443">
        <v>-1.0979931544875683</v>
      </c>
      <c r="AD539" s="443">
        <v>-0.43045930874056637</v>
      </c>
    </row>
    <row r="540" spans="2:30" x14ac:dyDescent="0.3">
      <c r="B540" s="443"/>
      <c r="C540" s="443"/>
      <c r="D540" s="443"/>
      <c r="Y540" s="444"/>
      <c r="Z540" s="443">
        <v>12.450597277483194</v>
      </c>
      <c r="AA540" s="443">
        <v>15.235611690677819</v>
      </c>
      <c r="AB540" s="443">
        <v>15.474737563982671</v>
      </c>
      <c r="AC540" s="443">
        <v>-0.81857214414078783</v>
      </c>
      <c r="AD540" s="443">
        <v>-0.38668243412170156</v>
      </c>
    </row>
    <row r="541" spans="2:30" x14ac:dyDescent="0.3">
      <c r="B541" s="443"/>
      <c r="C541" s="443"/>
      <c r="D541" s="443"/>
      <c r="Y541" s="444"/>
      <c r="Z541" s="443">
        <v>13.718961308323637</v>
      </c>
      <c r="AA541" s="443">
        <v>13.270251701831539</v>
      </c>
      <c r="AB541" s="443">
        <v>15.474737563982671</v>
      </c>
      <c r="AC541" s="443">
        <v>-1.1372448462147702</v>
      </c>
      <c r="AD541" s="443">
        <v>-1.309960148117016</v>
      </c>
    </row>
    <row r="542" spans="2:30" x14ac:dyDescent="0.3">
      <c r="B542" s="443"/>
      <c r="C542" s="443"/>
      <c r="D542" s="443"/>
      <c r="Y542" s="444"/>
      <c r="Z542" s="443">
        <v>10.452883642140398</v>
      </c>
      <c r="AA542" s="443">
        <v>11.886324344923464</v>
      </c>
      <c r="AB542" s="443">
        <v>15.474737563982671</v>
      </c>
      <c r="AC542" s="443">
        <v>-3.3956284785804769</v>
      </c>
      <c r="AD542" s="443">
        <v>-1.6531646528247907</v>
      </c>
    </row>
    <row r="543" spans="2:30" x14ac:dyDescent="0.3">
      <c r="B543" s="443"/>
      <c r="C543" s="443"/>
      <c r="D543" s="443"/>
      <c r="Y543" s="444"/>
      <c r="Z543" s="443">
        <v>7.9471524434601575</v>
      </c>
      <c r="AA543" s="443">
        <v>12.288382766394733</v>
      </c>
      <c r="AB543" s="443">
        <v>15.474737563982671</v>
      </c>
      <c r="AC543" s="443">
        <v>-4.7769220695469983</v>
      </c>
      <c r="AD543" s="443">
        <v>-1.4014932246186231</v>
      </c>
    </row>
    <row r="544" spans="2:30" x14ac:dyDescent="0.3">
      <c r="B544" s="443"/>
      <c r="C544" s="443"/>
      <c r="D544" s="443"/>
      <c r="Y544" s="444"/>
      <c r="Z544" s="443">
        <v>10.894633466653023</v>
      </c>
      <c r="AA544" s="443">
        <v>12.300909062320674</v>
      </c>
      <c r="AB544" s="443">
        <v>15.474737563982671</v>
      </c>
      <c r="AC544" s="443">
        <v>-1.5633015606621683</v>
      </c>
      <c r="AD544" s="443">
        <v>-1.5707599413093294</v>
      </c>
    </row>
    <row r="545" spans="2:30" x14ac:dyDescent="0.3">
      <c r="B545" s="443"/>
      <c r="C545" s="443"/>
      <c r="D545" s="443"/>
      <c r="Y545" s="444"/>
      <c r="Z545" s="443">
        <v>16.995210448649352</v>
      </c>
      <c r="AA545" s="443">
        <v>11.799458836193887</v>
      </c>
      <c r="AB545" s="443">
        <v>15.474737563982671</v>
      </c>
      <c r="AC545" s="443">
        <v>1.2175096838592339</v>
      </c>
      <c r="AD545" s="443">
        <v>-1.5730084861017051</v>
      </c>
    </row>
    <row r="546" spans="2:30" x14ac:dyDescent="0.3">
      <c r="B546" s="443"/>
      <c r="C546" s="443"/>
      <c r="D546" s="443"/>
      <c r="Y546" s="444"/>
      <c r="Z546" s="443">
        <v>13.559240778053383</v>
      </c>
      <c r="AA546" s="443">
        <v>11.892494200806258</v>
      </c>
      <c r="AB546" s="443">
        <v>15.474737563982671</v>
      </c>
      <c r="AC546" s="443">
        <v>0.66370684295560523</v>
      </c>
      <c r="AD546" s="443">
        <v>-1.3111322751667984</v>
      </c>
    </row>
    <row r="547" spans="2:30" x14ac:dyDescent="0.3">
      <c r="B547" s="443"/>
      <c r="C547" s="443"/>
      <c r="D547" s="443"/>
      <c r="Y547" s="444"/>
      <c r="Z547" s="443">
        <v>12.538281348964778</v>
      </c>
      <c r="AA547" s="443">
        <v>12.134588977642251</v>
      </c>
      <c r="AB547" s="443">
        <v>15.474737563982671</v>
      </c>
      <c r="AC547" s="443">
        <v>-2.0034391609757307</v>
      </c>
      <c r="AD547" s="443">
        <v>-1.0291478513275203</v>
      </c>
    </row>
    <row r="548" spans="2:30" x14ac:dyDescent="0.3">
      <c r="B548" s="443"/>
      <c r="C548" s="443"/>
      <c r="D548" s="443"/>
      <c r="Y548" s="444"/>
      <c r="Z548" s="443">
        <v>10.208809725436119</v>
      </c>
      <c r="AA548" s="443">
        <v>12.204098861325241</v>
      </c>
      <c r="AB548" s="443">
        <v>15.474737563982671</v>
      </c>
      <c r="AC548" s="443">
        <v>-1.1529846597614011</v>
      </c>
      <c r="AD548" s="443">
        <v>-1.6749099658052842</v>
      </c>
    </row>
    <row r="549" spans="2:30" x14ac:dyDescent="0.3">
      <c r="B549" s="443"/>
      <c r="C549" s="443"/>
      <c r="D549" s="443"/>
      <c r="Y549" s="444"/>
      <c r="Z549" s="443">
        <v>11.104131194427</v>
      </c>
      <c r="AA549" s="443">
        <v>12.280904164974459</v>
      </c>
      <c r="AB549" s="443">
        <v>15.474737563982671</v>
      </c>
      <c r="AC549" s="443">
        <v>-1.5624950020361297</v>
      </c>
      <c r="AD549" s="443">
        <v>-2.1376516564950134</v>
      </c>
    </row>
    <row r="550" spans="2:30" x14ac:dyDescent="0.3">
      <c r="B550" s="443"/>
      <c r="C550" s="443"/>
      <c r="D550" s="443"/>
      <c r="Y550" s="444"/>
      <c r="Z550" s="443">
        <v>9.6418158813120982</v>
      </c>
      <c r="AA550" s="443">
        <v>12.207758764313734</v>
      </c>
      <c r="AB550" s="443">
        <v>15.474737563982671</v>
      </c>
      <c r="AC550" s="443">
        <v>-2.8030311026720511</v>
      </c>
      <c r="AD550" s="443">
        <v>-2.4898793812050406</v>
      </c>
    </row>
    <row r="551" spans="2:30" x14ac:dyDescent="0.3">
      <c r="B551" s="443"/>
      <c r="C551" s="443"/>
      <c r="D551" s="443"/>
      <c r="Y551" s="444"/>
      <c r="Z551" s="443">
        <v>11.381202652433959</v>
      </c>
      <c r="AA551" s="443">
        <v>12.039645540058233</v>
      </c>
      <c r="AB551" s="443">
        <v>15.474737563982671</v>
      </c>
      <c r="AC551" s="443">
        <v>-6.0836363620065157</v>
      </c>
      <c r="AD551" s="443">
        <v>-2.6241340785603375</v>
      </c>
    </row>
    <row r="552" spans="2:30" x14ac:dyDescent="0.3">
      <c r="B552" s="443"/>
      <c r="C552" s="443"/>
      <c r="D552" s="443"/>
      <c r="Y552" s="444"/>
      <c r="Z552" s="443">
        <v>17.53284757419388</v>
      </c>
      <c r="AA552" s="443">
        <v>12.559512690840839</v>
      </c>
      <c r="AB552" s="443">
        <v>15.474737563982671</v>
      </c>
      <c r="AC552" s="443">
        <v>-2.0216821509688714</v>
      </c>
      <c r="AD552" s="443">
        <v>-2.2631289332200697</v>
      </c>
    </row>
    <row r="553" spans="2:30" x14ac:dyDescent="0.3">
      <c r="B553" s="443"/>
      <c r="C553" s="443"/>
      <c r="D553" s="443"/>
      <c r="Y553" s="444"/>
      <c r="Z553" s="443">
        <v>13.047222973428303</v>
      </c>
      <c r="AA553" s="443">
        <v>13.637783908670416</v>
      </c>
      <c r="AB553" s="443">
        <v>15.474737563982671</v>
      </c>
      <c r="AC553" s="443">
        <v>-1.8018872300145858</v>
      </c>
      <c r="AD553" s="443">
        <v>-1.2859814162625338</v>
      </c>
    </row>
    <row r="554" spans="2:30" x14ac:dyDescent="0.3">
      <c r="B554" s="443"/>
      <c r="C554" s="443"/>
      <c r="D554" s="443"/>
      <c r="Y554" s="444"/>
      <c r="Z554" s="443">
        <v>11.361488779176263</v>
      </c>
      <c r="AA554" s="443">
        <v>13.711250538941256</v>
      </c>
      <c r="AB554" s="443">
        <v>15.474737563982671</v>
      </c>
      <c r="AC554" s="443">
        <v>-2.9432220424628071</v>
      </c>
      <c r="AD554" s="443">
        <v>-0.87464800083577843</v>
      </c>
    </row>
    <row r="555" spans="2:30" x14ac:dyDescent="0.3">
      <c r="B555" s="443"/>
      <c r="C555" s="443"/>
      <c r="D555" s="443"/>
      <c r="Y555" s="444">
        <v>44378</v>
      </c>
      <c r="Z555" s="443">
        <v>13.84787978091439</v>
      </c>
      <c r="AA555" s="443">
        <v>14.476312967832722</v>
      </c>
      <c r="AB555" s="443"/>
      <c r="AC555" s="443">
        <v>1.3740513576204734</v>
      </c>
      <c r="AD555" s="443">
        <v>0.2665093930020187</v>
      </c>
    </row>
    <row r="556" spans="2:30" x14ac:dyDescent="0.3">
      <c r="B556" s="443"/>
      <c r="C556" s="443"/>
      <c r="D556" s="443"/>
      <c r="Y556" s="444"/>
      <c r="Z556" s="443">
        <v>18.652029719234022</v>
      </c>
      <c r="AA556" s="443">
        <v>13.793681763822653</v>
      </c>
      <c r="AB556" s="443"/>
      <c r="AC556" s="443">
        <v>5.2775376166666206</v>
      </c>
      <c r="AD556" s="443">
        <v>0.22718655718707378</v>
      </c>
    </row>
    <row r="557" spans="2:30" x14ac:dyDescent="0.3">
      <c r="B557" s="443"/>
      <c r="C557" s="443"/>
      <c r="D557" s="443"/>
      <c r="Y557" s="444"/>
      <c r="Z557" s="443">
        <v>10.156082293207977</v>
      </c>
      <c r="AA557" s="443">
        <v>13.928645680687547</v>
      </c>
      <c r="AB557" s="443"/>
      <c r="AC557" s="443">
        <v>7.630280531523681E-2</v>
      </c>
      <c r="AD557" s="443">
        <v>1.1354918629990951</v>
      </c>
    </row>
    <row r="558" spans="2:30" x14ac:dyDescent="0.3">
      <c r="B558" s="443"/>
      <c r="C558" s="443"/>
      <c r="D558" s="443"/>
      <c r="Y558" s="444"/>
      <c r="Z558" s="443">
        <v>16.736639654674217</v>
      </c>
      <c r="AA558" s="443">
        <v>14.670667309006518</v>
      </c>
      <c r="AB558" s="443"/>
      <c r="AC558" s="443">
        <v>1.9044653948580645</v>
      </c>
      <c r="AD558" s="443">
        <v>2.6113535881682259</v>
      </c>
    </row>
    <row r="559" spans="2:30" x14ac:dyDescent="0.3">
      <c r="B559" s="443"/>
      <c r="C559" s="443"/>
      <c r="D559" s="443"/>
      <c r="Y559" s="444"/>
      <c r="Z559" s="443">
        <v>12.754429146123405</v>
      </c>
      <c r="AA559" s="443">
        <v>13.490389382627127</v>
      </c>
      <c r="AB559" s="443"/>
      <c r="AC559" s="443">
        <v>-2.2969420016734858</v>
      </c>
      <c r="AD559" s="443">
        <v>2.1243592625031198</v>
      </c>
    </row>
    <row r="560" spans="2:30" x14ac:dyDescent="0.3">
      <c r="B560" s="443"/>
      <c r="C560" s="443"/>
      <c r="D560" s="443"/>
      <c r="Y560" s="444"/>
      <c r="Z560" s="443">
        <v>13.991970391482555</v>
      </c>
      <c r="AA560" s="443">
        <v>12.618655134932379</v>
      </c>
      <c r="AB560" s="443"/>
      <c r="AC560" s="443">
        <v>4.556249910669564</v>
      </c>
      <c r="AD560" s="443">
        <v>1.7750652118417105</v>
      </c>
    </row>
    <row r="561" spans="2:30" x14ac:dyDescent="0.3">
      <c r="B561" s="443"/>
      <c r="C561" s="443"/>
      <c r="D561" s="443"/>
      <c r="Y561" s="444"/>
      <c r="Z561" s="443">
        <v>16.555640177409057</v>
      </c>
      <c r="AA561" s="443">
        <v>12.098221850854726</v>
      </c>
      <c r="AB561" s="443"/>
      <c r="AC561" s="443">
        <v>7.3878100337211094</v>
      </c>
      <c r="AD561" s="443">
        <v>1.3595901657821534</v>
      </c>
    </row>
    <row r="562" spans="2:30" x14ac:dyDescent="0.3">
      <c r="B562" s="443"/>
      <c r="C562" s="443"/>
      <c r="D562" s="443"/>
      <c r="Y562" s="444"/>
      <c r="Z562" s="443">
        <v>5.5859342962586442</v>
      </c>
      <c r="AA562" s="443">
        <v>10.733508174579422</v>
      </c>
      <c r="AB562" s="443"/>
      <c r="AC562" s="443">
        <v>-2.034908922035271</v>
      </c>
      <c r="AD562" s="443">
        <v>0.34344530178638266</v>
      </c>
    </row>
    <row r="563" spans="2:30" x14ac:dyDescent="0.3">
      <c r="B563" s="443"/>
      <c r="C563" s="443"/>
      <c r="D563" s="443"/>
      <c r="Y563" s="444"/>
      <c r="Z563" s="443">
        <v>12.549889985370797</v>
      </c>
      <c r="AA563" s="443">
        <v>10.288209991258414</v>
      </c>
      <c r="AB563" s="443"/>
      <c r="AC563" s="443">
        <v>2.832479262036756</v>
      </c>
      <c r="AD563" s="443">
        <v>-3.3656723590338188E-2</v>
      </c>
    </row>
    <row r="564" spans="2:30" x14ac:dyDescent="0.3">
      <c r="B564" s="443"/>
      <c r="C564" s="443"/>
      <c r="D564" s="443"/>
      <c r="Y564" s="444"/>
      <c r="Z564" s="443">
        <v>6.5130493046644</v>
      </c>
      <c r="AA564" s="443">
        <v>9.1571067486481059</v>
      </c>
      <c r="AB564" s="443"/>
      <c r="AC564" s="443">
        <v>-2.8320225171016631</v>
      </c>
      <c r="AD564" s="443">
        <v>-1.0448426423920327</v>
      </c>
    </row>
    <row r="565" spans="2:30" x14ac:dyDescent="0.3">
      <c r="B565" s="443"/>
      <c r="C565" s="443"/>
      <c r="D565" s="443"/>
      <c r="Y565" s="444"/>
      <c r="Z565" s="443">
        <v>7.183643920747083</v>
      </c>
      <c r="AA565" s="443">
        <v>7.1146294278423126</v>
      </c>
      <c r="AB565" s="443"/>
      <c r="AC565" s="443">
        <v>-5.2085486531123308</v>
      </c>
      <c r="AD565" s="443">
        <v>-2.7304684038019724</v>
      </c>
    </row>
    <row r="566" spans="2:30" x14ac:dyDescent="0.3">
      <c r="B566" s="443"/>
      <c r="C566" s="443"/>
      <c r="D566" s="443"/>
      <c r="Y566" s="444"/>
      <c r="Z566" s="443">
        <v>9.6373418628763723</v>
      </c>
      <c r="AA566" s="443">
        <v>6.8644119002332147</v>
      </c>
      <c r="AB566" s="443"/>
      <c r="AC566" s="443">
        <v>-4.9366561793105319</v>
      </c>
      <c r="AD566" s="443">
        <v>-2.9216734217411795</v>
      </c>
    </row>
    <row r="567" spans="2:30" x14ac:dyDescent="0.3">
      <c r="B567" s="443"/>
      <c r="C567" s="443"/>
      <c r="D567" s="443"/>
      <c r="Y567" s="444"/>
      <c r="Z567" s="443">
        <v>6.0742476932103964</v>
      </c>
      <c r="AA567" s="443">
        <v>6.5822394729901053</v>
      </c>
      <c r="AB567" s="443"/>
      <c r="AC567" s="443">
        <v>-2.5220515209422985</v>
      </c>
      <c r="AD567" s="443">
        <v>-2.8876383019972445</v>
      </c>
    </row>
    <row r="568" spans="2:30" x14ac:dyDescent="0.3">
      <c r="B568" s="443"/>
      <c r="C568" s="443"/>
      <c r="D568" s="443"/>
      <c r="Y568" s="444"/>
      <c r="Z568" s="443">
        <v>2.2582989317684987</v>
      </c>
      <c r="AA568" s="443">
        <v>5.442882227558413</v>
      </c>
      <c r="AB568" s="443"/>
      <c r="AC568" s="443">
        <v>-4.4115702961484686</v>
      </c>
      <c r="AD568" s="443">
        <v>-3.4167914295539981</v>
      </c>
    </row>
    <row r="569" spans="2:30" x14ac:dyDescent="0.3">
      <c r="B569" s="443"/>
      <c r="C569" s="443"/>
      <c r="D569" s="443"/>
      <c r="Y569" s="444"/>
      <c r="Z569" s="443">
        <v>3.8344116029949564</v>
      </c>
      <c r="AA569" s="443">
        <v>4.3502537996913535</v>
      </c>
      <c r="AB569" s="443"/>
      <c r="AC569" s="443">
        <v>-3.3733440476097201</v>
      </c>
      <c r="AD569" s="443">
        <v>-3.9437611617007025</v>
      </c>
    </row>
    <row r="570" spans="2:30" x14ac:dyDescent="0.3">
      <c r="B570" s="443"/>
      <c r="C570" s="443"/>
      <c r="D570" s="443"/>
      <c r="Y570" s="444"/>
      <c r="Z570" s="443">
        <v>10.574682994669033</v>
      </c>
      <c r="AA570" s="443">
        <v>3.8125795103294018</v>
      </c>
      <c r="AB570" s="443"/>
      <c r="AC570" s="443">
        <v>3.070725100244303</v>
      </c>
      <c r="AD570" s="443">
        <v>-4.1040346569454016</v>
      </c>
    </row>
    <row r="571" spans="2:30" x14ac:dyDescent="0.3">
      <c r="B571" s="443"/>
      <c r="C571" s="443"/>
      <c r="D571" s="443"/>
      <c r="Y571" s="444"/>
      <c r="Z571" s="443">
        <v>-1.4624514133574515</v>
      </c>
      <c r="AA571" s="443">
        <v>3.6764105563617098</v>
      </c>
      <c r="AB571" s="443"/>
      <c r="AC571" s="443">
        <v>-6.5360944099989382</v>
      </c>
      <c r="AD571" s="443">
        <v>-4.0115681269993155</v>
      </c>
    </row>
    <row r="572" spans="2:30" x14ac:dyDescent="0.3">
      <c r="B572" s="443"/>
      <c r="C572" s="443"/>
      <c r="D572" s="443"/>
      <c r="Y572" s="444"/>
      <c r="Z572" s="443">
        <v>-0.46475507432232144</v>
      </c>
      <c r="AA572" s="443">
        <v>3.776006851757848</v>
      </c>
      <c r="AB572" s="443"/>
      <c r="AC572" s="443">
        <v>-8.8973367781392625</v>
      </c>
      <c r="AD572" s="443">
        <v>-3.8012809389998137</v>
      </c>
    </row>
    <row r="573" spans="2:30" x14ac:dyDescent="0.3">
      <c r="B573" s="443"/>
      <c r="C573" s="443"/>
      <c r="D573" s="443"/>
      <c r="Y573" s="444"/>
      <c r="Z573" s="443">
        <v>5.8736218373427018</v>
      </c>
      <c r="AA573" s="443">
        <v>3.7900002312580789</v>
      </c>
      <c r="AB573" s="443"/>
      <c r="AC573" s="443">
        <v>-6.0585706460234263</v>
      </c>
      <c r="AD573" s="443">
        <v>-3.9177886318580915</v>
      </c>
    </row>
    <row r="574" spans="2:30" x14ac:dyDescent="0.3">
      <c r="B574" s="443"/>
      <c r="C574" s="443"/>
      <c r="D574" s="443"/>
      <c r="Y574" s="444"/>
      <c r="Z574" s="443">
        <v>5.1210650154365522</v>
      </c>
      <c r="AA574" s="443">
        <v>2.6902135319393494</v>
      </c>
      <c r="AB574" s="443"/>
      <c r="AC574" s="443">
        <v>-1.8747858113196969</v>
      </c>
      <c r="AD574" s="443">
        <v>-4.9486977424865222</v>
      </c>
    </row>
    <row r="575" spans="2:30" x14ac:dyDescent="0.3">
      <c r="B575" s="443"/>
      <c r="C575" s="443"/>
      <c r="D575" s="443"/>
      <c r="Y575" s="444"/>
      <c r="Z575" s="443">
        <v>2.9554729995414641</v>
      </c>
      <c r="AA575" s="443">
        <v>2.8595449150333598</v>
      </c>
      <c r="AB575" s="443"/>
      <c r="AC575" s="443">
        <v>-2.9395599801519552</v>
      </c>
      <c r="AD575" s="443">
        <v>-5.0958110958297782</v>
      </c>
    </row>
    <row r="576" spans="2:30" x14ac:dyDescent="0.3">
      <c r="B576" s="443"/>
      <c r="C576" s="443"/>
      <c r="D576" s="443"/>
      <c r="Y576" s="444"/>
      <c r="Z576" s="443">
        <v>3.9323652594965743</v>
      </c>
      <c r="AA576" s="443">
        <v>3.0785907046985161</v>
      </c>
      <c r="AB576" s="443"/>
      <c r="AC576" s="443">
        <v>-4.1888978976176645</v>
      </c>
      <c r="AD576" s="443">
        <v>-5.0277678436298237</v>
      </c>
    </row>
    <row r="577" spans="2:30" x14ac:dyDescent="0.3">
      <c r="B577" s="443"/>
      <c r="C577" s="443"/>
      <c r="D577" s="443"/>
      <c r="Y577" s="444"/>
      <c r="Z577" s="443">
        <v>2.8761760994379282</v>
      </c>
      <c r="AA577" s="443">
        <v>2.7591563918715925</v>
      </c>
      <c r="AB577" s="443"/>
      <c r="AC577" s="443">
        <v>-4.1456386741547107</v>
      </c>
      <c r="AD577" s="443">
        <v>-5.226691288721022</v>
      </c>
    </row>
    <row r="578" spans="2:30" x14ac:dyDescent="0.3">
      <c r="B578" s="443"/>
      <c r="C578" s="443"/>
      <c r="D578" s="443"/>
      <c r="Y578" s="444"/>
      <c r="Z578" s="443">
        <v>-0.27713173169937999</v>
      </c>
      <c r="AA578" s="443">
        <v>2.4512445187106273</v>
      </c>
      <c r="AB578" s="443"/>
      <c r="AC578" s="443">
        <v>-7.5658878834017287</v>
      </c>
      <c r="AD578" s="443">
        <v>-5.4237279461204917</v>
      </c>
    </row>
    <row r="579" spans="2:30" x14ac:dyDescent="0.3">
      <c r="B579" s="443"/>
      <c r="C579" s="443"/>
      <c r="D579" s="443"/>
      <c r="Y579" s="444"/>
      <c r="Z579" s="443">
        <v>1.0685654533337738</v>
      </c>
      <c r="AA579" s="443">
        <v>2.587811818223249</v>
      </c>
      <c r="AB579" s="443"/>
      <c r="AC579" s="443">
        <v>-8.4210340127395824</v>
      </c>
      <c r="AD579" s="443">
        <v>-5.3989316952875681</v>
      </c>
    </row>
    <row r="580" spans="2:30" x14ac:dyDescent="0.3">
      <c r="B580" s="443"/>
      <c r="C580" s="443"/>
      <c r="D580" s="443"/>
      <c r="Y580" s="444"/>
      <c r="Z580" s="443">
        <v>3.637581647554236</v>
      </c>
      <c r="AA580" s="443">
        <v>2.4437677479449964</v>
      </c>
      <c r="AB580" s="443"/>
      <c r="AC580" s="443">
        <v>-7.4510347616618162</v>
      </c>
      <c r="AD580" s="443">
        <v>-5.2778160092736197</v>
      </c>
    </row>
    <row r="581" spans="2:30" x14ac:dyDescent="0.3">
      <c r="B581" s="443"/>
      <c r="C581" s="443"/>
      <c r="D581" s="443"/>
      <c r="Y581" s="444"/>
      <c r="Z581" s="443">
        <v>2.9656819033097941</v>
      </c>
      <c r="AA581" s="443">
        <v>2.3139103833297567</v>
      </c>
      <c r="AB581" s="443"/>
      <c r="AC581" s="443">
        <v>-3.2540424131159824</v>
      </c>
      <c r="AD581" s="443">
        <v>-5.1461586796053433</v>
      </c>
    </row>
    <row r="582" spans="2:30" x14ac:dyDescent="0.3">
      <c r="B582" s="443"/>
      <c r="C582" s="443"/>
      <c r="D582" s="443"/>
      <c r="Y582" s="444"/>
      <c r="Z582" s="443">
        <v>3.9114440961298182</v>
      </c>
      <c r="AA582" s="443">
        <v>2.7861480950406952</v>
      </c>
      <c r="AB582" s="443"/>
      <c r="AC582" s="443">
        <v>-2.7659862243214945</v>
      </c>
      <c r="AD582" s="443">
        <v>-4.6723670786307787</v>
      </c>
    </row>
    <row r="583" spans="2:30" x14ac:dyDescent="0.3">
      <c r="B583" s="443"/>
      <c r="C583" s="443"/>
      <c r="D583" s="443"/>
      <c r="Y583" s="444"/>
      <c r="Z583" s="443">
        <v>2.9240567675488052</v>
      </c>
      <c r="AA583" s="443">
        <v>4.1649055983673069</v>
      </c>
      <c r="AB583" s="443"/>
      <c r="AC583" s="443">
        <v>-3.3410880955200213</v>
      </c>
      <c r="AD583" s="443">
        <v>-3.1103609720495524</v>
      </c>
    </row>
    <row r="584" spans="2:30" x14ac:dyDescent="0.3">
      <c r="B584" s="443"/>
      <c r="C584" s="443"/>
      <c r="D584" s="443"/>
      <c r="Y584" s="444"/>
      <c r="Z584" s="443">
        <v>1.9671745471312516</v>
      </c>
      <c r="AA584" s="443">
        <v>4.0874121383906186</v>
      </c>
      <c r="AB584" s="443"/>
      <c r="AC584" s="443">
        <v>-3.2240373664767787</v>
      </c>
      <c r="AD584" s="443">
        <v>-2.9419520049256755</v>
      </c>
    </row>
    <row r="585" spans="2:30" x14ac:dyDescent="0.3">
      <c r="B585" s="443"/>
      <c r="C585" s="443"/>
      <c r="D585" s="443"/>
      <c r="Y585" s="444"/>
      <c r="Z585" s="443">
        <v>3.0285322502771894</v>
      </c>
      <c r="AA585" s="443">
        <v>3.9239564734530368</v>
      </c>
      <c r="AB585" s="443"/>
      <c r="AC585" s="443">
        <v>-4.2493466765797763</v>
      </c>
      <c r="AD585" s="443">
        <v>-3.1441665247333299</v>
      </c>
    </row>
    <row r="586" spans="2:30" x14ac:dyDescent="0.3">
      <c r="B586" s="443"/>
      <c r="C586" s="443"/>
      <c r="D586" s="443"/>
      <c r="Y586" s="444">
        <v>44409</v>
      </c>
      <c r="Z586" s="443">
        <v>10.719867976620053</v>
      </c>
      <c r="AA586" s="443">
        <v>3.8235955597188824</v>
      </c>
      <c r="AB586" s="443"/>
      <c r="AC586" s="443">
        <v>2.5130087333290021</v>
      </c>
      <c r="AD586" s="443">
        <v>-3.3845186235494702</v>
      </c>
    </row>
    <row r="587" spans="2:30" x14ac:dyDescent="0.3">
      <c r="B587" s="443"/>
      <c r="C587" s="443"/>
      <c r="D587" s="443"/>
      <c r="Y587" s="444"/>
      <c r="Z587" s="443">
        <v>3.095127427717415</v>
      </c>
      <c r="AA587" s="443">
        <v>4.1825120560154208</v>
      </c>
      <c r="AB587" s="443"/>
      <c r="AC587" s="443">
        <v>-6.2721719917946785</v>
      </c>
      <c r="AD587" s="443">
        <v>-2.9471746960099767</v>
      </c>
    </row>
    <row r="588" spans="2:30" x14ac:dyDescent="0.3">
      <c r="B588" s="443"/>
      <c r="C588" s="443"/>
      <c r="D588" s="443"/>
      <c r="Y588" s="444"/>
      <c r="Z588" s="443">
        <v>1.8214922487467271</v>
      </c>
      <c r="AA588" s="443">
        <v>4.4761459622070499</v>
      </c>
      <c r="AB588" s="443"/>
      <c r="AC588" s="443">
        <v>-4.669544051769563</v>
      </c>
      <c r="AD588" s="443">
        <v>-2.7430870759783477</v>
      </c>
    </row>
    <row r="589" spans="2:30" x14ac:dyDescent="0.3">
      <c r="B589" s="443"/>
      <c r="C589" s="443"/>
      <c r="D589" s="443"/>
      <c r="Y589" s="444"/>
      <c r="Z589" s="443">
        <v>3.2089176999907396</v>
      </c>
      <c r="AA589" s="443">
        <v>4.6632771830875042</v>
      </c>
      <c r="AB589" s="443"/>
      <c r="AC589" s="443">
        <v>-4.4484509160344743</v>
      </c>
      <c r="AD589" s="443">
        <v>-2.6332709007911297</v>
      </c>
    </row>
    <row r="590" spans="2:30" x14ac:dyDescent="0.3">
      <c r="B590" s="443"/>
      <c r="C590" s="443"/>
      <c r="D590" s="443"/>
      <c r="Y590" s="444"/>
      <c r="Z590" s="443">
        <v>5.4364722416245739</v>
      </c>
      <c r="AA590" s="443">
        <v>4.2748977483478212</v>
      </c>
      <c r="AB590" s="443"/>
      <c r="AC590" s="443">
        <v>-0.27968060274356787</v>
      </c>
      <c r="AD590" s="443">
        <v>-3.2231410961778937</v>
      </c>
    </row>
    <row r="591" spans="2:30" x14ac:dyDescent="0.3">
      <c r="B591" s="443"/>
      <c r="C591" s="443"/>
      <c r="D591" s="443"/>
      <c r="Y591" s="444"/>
      <c r="Z591" s="443">
        <v>4.0226118904726507</v>
      </c>
      <c r="AA591" s="443">
        <v>5.4476504222393496</v>
      </c>
      <c r="AB591" s="443"/>
      <c r="AC591" s="443">
        <v>-1.7954240262553753</v>
      </c>
      <c r="AD591" s="443">
        <v>-2.0936989562093657</v>
      </c>
    </row>
    <row r="592" spans="2:30" x14ac:dyDescent="0.3">
      <c r="B592" s="443"/>
      <c r="C592" s="443"/>
      <c r="D592" s="443"/>
      <c r="Y592" s="444"/>
      <c r="Z592" s="443">
        <v>4.3384507964403705</v>
      </c>
      <c r="AA592" s="443">
        <v>5.790264272923797</v>
      </c>
      <c r="AB592" s="443"/>
      <c r="AC592" s="443">
        <v>-3.4806334502692522</v>
      </c>
      <c r="AD592" s="443">
        <v>-1.7948822605545973</v>
      </c>
    </row>
    <row r="593" spans="2:30" x14ac:dyDescent="0.3">
      <c r="B593" s="443"/>
      <c r="C593" s="443"/>
      <c r="D593" s="443"/>
      <c r="Y593" s="444"/>
      <c r="Z593" s="443">
        <v>8.0012119334422724</v>
      </c>
      <c r="AA593" s="443">
        <v>5.9507307707945385</v>
      </c>
      <c r="AB593" s="443"/>
      <c r="AC593" s="443">
        <v>-1.6160826343783441</v>
      </c>
      <c r="AD593" s="443">
        <v>-1.5726300351778864</v>
      </c>
    </row>
    <row r="594" spans="2:30" x14ac:dyDescent="0.3">
      <c r="B594" s="443"/>
      <c r="C594" s="443"/>
      <c r="D594" s="443"/>
      <c r="Y594" s="444"/>
      <c r="Z594" s="443">
        <v>11.304396144958112</v>
      </c>
      <c r="AA594" s="443">
        <v>5.6478076300127267</v>
      </c>
      <c r="AB594" s="443"/>
      <c r="AC594" s="443">
        <v>1.6339229879850166</v>
      </c>
      <c r="AD594" s="443">
        <v>-1.4676653895460987</v>
      </c>
    </row>
    <row r="595" spans="2:30" x14ac:dyDescent="0.3">
      <c r="B595" s="443"/>
      <c r="C595" s="443"/>
      <c r="D595" s="443"/>
      <c r="Y595" s="444"/>
      <c r="Z595" s="443">
        <v>4.2197892035378546</v>
      </c>
      <c r="AA595" s="443">
        <v>5.5533887687239893</v>
      </c>
      <c r="AB595" s="443"/>
      <c r="AC595" s="443">
        <v>-2.5778271821861836</v>
      </c>
      <c r="AD595" s="443">
        <v>-0.99265704822812495</v>
      </c>
    </row>
    <row r="596" spans="2:30" x14ac:dyDescent="0.3">
      <c r="B596" s="443"/>
      <c r="C596" s="443"/>
      <c r="D596" s="443"/>
      <c r="Y596" s="444"/>
      <c r="Z596" s="443">
        <v>4.3321831850859391</v>
      </c>
      <c r="AA596" s="443">
        <v>5.8576719693750361</v>
      </c>
      <c r="AB596" s="443"/>
      <c r="AC596" s="443">
        <v>-2.8926853383974986</v>
      </c>
      <c r="AD596" s="443">
        <v>-0.10159639523557473</v>
      </c>
    </row>
    <row r="597" spans="2:30" x14ac:dyDescent="0.3">
      <c r="B597" s="443"/>
      <c r="C597" s="443"/>
      <c r="D597" s="443"/>
      <c r="Y597" s="444"/>
      <c r="Z597" s="443">
        <v>3.3160102561518849</v>
      </c>
      <c r="AA597" s="443">
        <v>6.3250286190586404</v>
      </c>
      <c r="AB597" s="443"/>
      <c r="AC597" s="443">
        <v>0.45507191667894631</v>
      </c>
      <c r="AD597" s="443">
        <v>0.91626943286593132</v>
      </c>
    </row>
    <row r="598" spans="2:30" x14ac:dyDescent="0.3">
      <c r="B598" s="443"/>
      <c r="C598" s="443"/>
      <c r="D598" s="443"/>
      <c r="Y598" s="444"/>
      <c r="Z598" s="443">
        <v>3.3616798614514884</v>
      </c>
      <c r="AA598" s="443">
        <v>5.1144517017762894</v>
      </c>
      <c r="AB598" s="443"/>
      <c r="AC598" s="443">
        <v>1.529634362970441</v>
      </c>
      <c r="AD598" s="443">
        <v>1.4014847009221174</v>
      </c>
    </row>
    <row r="599" spans="2:30" x14ac:dyDescent="0.3">
      <c r="B599" s="443"/>
      <c r="C599" s="443"/>
      <c r="D599" s="443"/>
      <c r="Y599" s="444"/>
      <c r="Z599" s="443">
        <v>6.4684332009977075</v>
      </c>
      <c r="AA599" s="443">
        <v>4.9278774081575856</v>
      </c>
      <c r="AB599" s="443"/>
      <c r="AC599" s="443">
        <v>2.7567911206785993</v>
      </c>
      <c r="AD599" s="443">
        <v>1.6837158273362209</v>
      </c>
    </row>
    <row r="600" spans="2:30" x14ac:dyDescent="0.3">
      <c r="B600" s="443"/>
      <c r="C600" s="443"/>
      <c r="D600" s="443"/>
      <c r="Y600" s="444"/>
      <c r="Z600" s="443">
        <v>11.272708481227497</v>
      </c>
      <c r="AA600" s="443">
        <v>4.8909010863014037</v>
      </c>
      <c r="AB600" s="443"/>
      <c r="AC600" s="443">
        <v>5.5089781623321983</v>
      </c>
      <c r="AD600" s="443">
        <v>1.5818528116314212</v>
      </c>
    </row>
    <row r="601" spans="2:30" x14ac:dyDescent="0.3">
      <c r="B601" s="443"/>
      <c r="C601" s="443"/>
      <c r="D601" s="443"/>
      <c r="Y601" s="444"/>
      <c r="Z601" s="443">
        <v>2.8303577239816526</v>
      </c>
      <c r="AA601" s="443">
        <v>5.3790290464752903</v>
      </c>
      <c r="AB601" s="443"/>
      <c r="AC601" s="443">
        <v>5.0304298643783198</v>
      </c>
      <c r="AD601" s="443">
        <v>1.8993716275695403</v>
      </c>
    </row>
    <row r="602" spans="2:30" x14ac:dyDescent="0.3">
      <c r="B602" s="443"/>
      <c r="C602" s="443"/>
      <c r="D602" s="443"/>
      <c r="Y602" s="444"/>
      <c r="Z602" s="443">
        <v>2.9137691482069306</v>
      </c>
      <c r="AA602" s="443">
        <v>5.3735527058451069</v>
      </c>
      <c r="AB602" s="443"/>
      <c r="AC602" s="443">
        <v>-0.60220929728745887</v>
      </c>
      <c r="AD602" s="443">
        <v>1.7330487197637194</v>
      </c>
    </row>
    <row r="603" spans="2:30" x14ac:dyDescent="0.3">
      <c r="B603" s="443"/>
      <c r="C603" s="443"/>
      <c r="D603" s="443"/>
      <c r="Y603" s="444"/>
      <c r="Z603" s="443">
        <v>4.0733489320926601</v>
      </c>
      <c r="AA603" s="443">
        <v>6.1157426462007463</v>
      </c>
      <c r="AB603" s="443"/>
      <c r="AC603" s="443">
        <v>-3.6057264483310973</v>
      </c>
      <c r="AD603" s="443">
        <v>2.0874776059559781</v>
      </c>
    </row>
    <row r="604" spans="2:30" x14ac:dyDescent="0.3">
      <c r="B604" s="443"/>
      <c r="C604" s="443"/>
      <c r="D604" s="443"/>
      <c r="Y604" s="444"/>
      <c r="Z604" s="443">
        <v>6.7329059773690974</v>
      </c>
      <c r="AA604" s="443">
        <v>5.6487572547187836</v>
      </c>
      <c r="AB604" s="443"/>
      <c r="AC604" s="443">
        <v>2.67770362824578</v>
      </c>
      <c r="AD604" s="443">
        <v>1.7327421738306583</v>
      </c>
    </row>
    <row r="605" spans="2:30" x14ac:dyDescent="0.3">
      <c r="B605" s="443"/>
      <c r="C605" s="443"/>
      <c r="D605" s="443"/>
      <c r="Y605" s="444"/>
      <c r="Z605" s="443">
        <v>3.3233454770401991</v>
      </c>
      <c r="AA605" s="443">
        <v>5.8915801738660472</v>
      </c>
      <c r="AB605" s="443"/>
      <c r="AC605" s="443">
        <v>0.36537400832969524</v>
      </c>
      <c r="AD605" s="443">
        <v>1.121754316347662</v>
      </c>
    </row>
    <row r="606" spans="2:30" x14ac:dyDescent="0.3">
      <c r="B606" s="443"/>
      <c r="C606" s="443"/>
      <c r="D606" s="443"/>
      <c r="Y606" s="444"/>
      <c r="Z606" s="443">
        <v>11.66376278348719</v>
      </c>
      <c r="AA606" s="443">
        <v>5.8811350783593861</v>
      </c>
      <c r="AB606" s="443"/>
      <c r="AC606" s="443">
        <v>5.237793324024409</v>
      </c>
      <c r="AD606" s="443">
        <v>0.76787645156826401</v>
      </c>
    </row>
    <row r="607" spans="2:30" x14ac:dyDescent="0.3">
      <c r="B607" s="443"/>
      <c r="C607" s="443"/>
      <c r="D607" s="443"/>
      <c r="Y607" s="444"/>
      <c r="Z607" s="443">
        <v>8.0038107408537549</v>
      </c>
      <c r="AA607" s="443">
        <v>5.8266157128641582</v>
      </c>
      <c r="AB607" s="443"/>
      <c r="AC607" s="443">
        <v>3.0258301374549603</v>
      </c>
      <c r="AD607" s="443">
        <v>1.0122937698158714</v>
      </c>
    </row>
    <row r="608" spans="2:30" x14ac:dyDescent="0.3">
      <c r="B608" s="443"/>
      <c r="C608" s="443"/>
      <c r="D608" s="443"/>
      <c r="Y608" s="444"/>
      <c r="Z608" s="443">
        <v>4.5301181580124963</v>
      </c>
      <c r="AA608" s="443">
        <v>4.8351472899516441</v>
      </c>
      <c r="AB608" s="443"/>
      <c r="AC608" s="443">
        <v>0.75351486199734552</v>
      </c>
      <c r="AD608" s="443">
        <v>0.16291339563417548</v>
      </c>
    </row>
    <row r="609" spans="2:30" x14ac:dyDescent="0.3">
      <c r="B609" s="443"/>
      <c r="C609" s="443"/>
      <c r="D609" s="443"/>
      <c r="Y609" s="444"/>
      <c r="Z609" s="443">
        <v>2.8406534796603049</v>
      </c>
      <c r="AA609" s="443">
        <v>4.3742884118219205</v>
      </c>
      <c r="AB609" s="443"/>
      <c r="AC609" s="443">
        <v>-3.0793543507432446</v>
      </c>
      <c r="AD609" s="443">
        <v>-0.29745901649747203</v>
      </c>
    </row>
    <row r="610" spans="2:30" x14ac:dyDescent="0.3">
      <c r="B610" s="443"/>
      <c r="C610" s="443"/>
      <c r="D610" s="443"/>
      <c r="Y610" s="444"/>
      <c r="Z610" s="443">
        <v>3.6917133736260617</v>
      </c>
      <c r="AA610" s="443">
        <v>2.9615047671073498</v>
      </c>
      <c r="AB610" s="443"/>
      <c r="AC610" s="443">
        <v>-1.8948052205978456</v>
      </c>
      <c r="AD610" s="443">
        <v>-1.4122597971090463</v>
      </c>
    </row>
    <row r="611" spans="2:30" x14ac:dyDescent="0.3">
      <c r="B611" s="443"/>
      <c r="C611" s="443"/>
      <c r="D611" s="443"/>
      <c r="Y611" s="444"/>
      <c r="Z611" s="443">
        <v>-0.2073729830184925</v>
      </c>
      <c r="AA611" s="443">
        <v>2.2101551203960281</v>
      </c>
      <c r="AB611" s="443"/>
      <c r="AC611" s="443">
        <v>-3.2679589910260916</v>
      </c>
      <c r="AD611" s="443">
        <v>-1.905979366181634</v>
      </c>
    </row>
    <row r="612" spans="2:30" x14ac:dyDescent="0.3">
      <c r="B612" s="443"/>
      <c r="C612" s="443"/>
      <c r="D612" s="443"/>
      <c r="Y612" s="444"/>
      <c r="Z612" s="443">
        <v>9.7333330132127527E-2</v>
      </c>
      <c r="AA612" s="443">
        <v>2.1845725114442525</v>
      </c>
      <c r="AB612" s="443"/>
      <c r="AC612" s="443">
        <v>-2.8572328765918371</v>
      </c>
      <c r="AD612" s="443">
        <v>-2.0236838013807943</v>
      </c>
    </row>
    <row r="613" spans="2:30" x14ac:dyDescent="0.3">
      <c r="B613" s="443"/>
      <c r="C613" s="443"/>
      <c r="D613" s="443"/>
      <c r="Y613" s="444"/>
      <c r="Z613" s="443">
        <v>1.7742772704851955</v>
      </c>
      <c r="AA613" s="443">
        <v>2.3300072288101519</v>
      </c>
      <c r="AB613" s="443"/>
      <c r="AC613" s="443">
        <v>-2.565812140256611</v>
      </c>
      <c r="AD613" s="443">
        <v>-1.7094654846649848</v>
      </c>
    </row>
    <row r="614" spans="2:30" x14ac:dyDescent="0.3">
      <c r="B614" s="443"/>
      <c r="C614" s="443"/>
      <c r="D614" s="443"/>
      <c r="Y614" s="444"/>
      <c r="Z614" s="443">
        <v>2.7443632138745047</v>
      </c>
      <c r="AA614" s="443">
        <v>2.2673495658070442</v>
      </c>
      <c r="AB614" s="443"/>
      <c r="AC614" s="443">
        <v>-0.43020684605315296</v>
      </c>
      <c r="AD614" s="443">
        <v>-1.8787426857586931</v>
      </c>
    </row>
    <row r="615" spans="2:30" x14ac:dyDescent="0.3">
      <c r="B615" s="443"/>
      <c r="C615" s="443"/>
      <c r="D615" s="443"/>
      <c r="Y615" s="444"/>
      <c r="Z615" s="443">
        <v>4.3510398953500644</v>
      </c>
      <c r="AA615" s="443">
        <v>2.775948430233568</v>
      </c>
      <c r="AB615" s="443"/>
      <c r="AC615" s="443">
        <v>-7.0416184396776771E-2</v>
      </c>
      <c r="AD615" s="443">
        <v>-1.5233090651703094</v>
      </c>
    </row>
    <row r="616" spans="2:30" x14ac:dyDescent="0.3">
      <c r="B616" s="443"/>
      <c r="C616" s="443"/>
      <c r="D616" s="443"/>
      <c r="Y616" s="444"/>
      <c r="Z616" s="443">
        <v>3.8586965012215995</v>
      </c>
      <c r="AA616" s="443">
        <v>3.0052799544974929</v>
      </c>
      <c r="AB616" s="443"/>
      <c r="AC616" s="443">
        <v>-0.87982613373257834</v>
      </c>
      <c r="AD616" s="443">
        <v>-1.5046274647429507</v>
      </c>
    </row>
    <row r="617" spans="2:30" x14ac:dyDescent="0.3">
      <c r="B617" s="443"/>
      <c r="C617" s="443"/>
      <c r="D617" s="443"/>
      <c r="Y617" s="444">
        <v>44440</v>
      </c>
      <c r="Z617" s="443">
        <v>3.253109732604309</v>
      </c>
      <c r="AA617" s="443">
        <v>2.6805995864879368</v>
      </c>
      <c r="AB617" s="443"/>
      <c r="AC617" s="443">
        <v>-3.0797456282538036</v>
      </c>
      <c r="AD617" s="443">
        <v>-1.5043997043688304</v>
      </c>
    </row>
    <row r="618" spans="2:30" x14ac:dyDescent="0.3">
      <c r="B618" s="443"/>
      <c r="C618" s="443"/>
      <c r="D618" s="443"/>
      <c r="Y618" s="444"/>
      <c r="Z618" s="443">
        <v>3.3528190679671761</v>
      </c>
      <c r="AA618" s="443">
        <v>3.0939956789616323</v>
      </c>
      <c r="AB618" s="443"/>
      <c r="AC618" s="443">
        <v>-0.77992364690740601</v>
      </c>
      <c r="AD618" s="443">
        <v>-1.3691561413102602</v>
      </c>
    </row>
    <row r="619" spans="2:30" x14ac:dyDescent="0.3">
      <c r="B619" s="443"/>
      <c r="C619" s="443"/>
      <c r="D619" s="443"/>
      <c r="Y619" s="444"/>
      <c r="Z619" s="443">
        <v>1.7026539999796035</v>
      </c>
      <c r="AA619" s="443">
        <v>3.264583361170899</v>
      </c>
      <c r="AB619" s="443"/>
      <c r="AC619" s="443">
        <v>-2.7264616736003262</v>
      </c>
      <c r="AD619" s="443">
        <v>-1.1816883308329449</v>
      </c>
    </row>
    <row r="620" spans="2:30" x14ac:dyDescent="0.3">
      <c r="B620" s="443"/>
      <c r="C620" s="443"/>
      <c r="D620" s="443"/>
      <c r="Y620" s="444"/>
      <c r="Z620" s="443">
        <v>-0.49848530558169646</v>
      </c>
      <c r="AA620" s="443">
        <v>3.0987796918171848</v>
      </c>
      <c r="AB620" s="443"/>
      <c r="AC620" s="443">
        <v>-2.5642178176377683</v>
      </c>
      <c r="AD620" s="443">
        <v>-0.93248810171208973</v>
      </c>
    </row>
    <row r="621" spans="2:30" x14ac:dyDescent="0.3">
      <c r="B621" s="443"/>
      <c r="C621" s="443"/>
      <c r="D621" s="443"/>
      <c r="Y621" s="444"/>
      <c r="Z621" s="443">
        <v>5.6381358611903698</v>
      </c>
      <c r="AA621" s="443">
        <v>3.0146277382120994</v>
      </c>
      <c r="AB621" s="443"/>
      <c r="AC621" s="443">
        <v>0.51649809535683744</v>
      </c>
      <c r="AD621" s="443">
        <v>-0.45281275630331458</v>
      </c>
    </row>
    <row r="622" spans="2:30" x14ac:dyDescent="0.3">
      <c r="B622" s="443"/>
      <c r="C622" s="443"/>
      <c r="D622" s="443"/>
      <c r="Y622" s="444"/>
      <c r="Z622" s="443">
        <v>5.5451536708149289</v>
      </c>
      <c r="AA622" s="443">
        <v>3.1296553150978146</v>
      </c>
      <c r="AB622" s="443"/>
      <c r="AC622" s="443">
        <v>1.2418584889444304</v>
      </c>
      <c r="AD622" s="443">
        <v>-0.23582509859938788</v>
      </c>
    </row>
    <row r="623" spans="2:30" x14ac:dyDescent="0.3">
      <c r="B623" s="443"/>
      <c r="C623" s="443"/>
      <c r="D623" s="443"/>
      <c r="Y623" s="444"/>
      <c r="Z623" s="443">
        <v>2.698070815745603</v>
      </c>
      <c r="AA623" s="443">
        <v>3.298362092913063</v>
      </c>
      <c r="AB623" s="443"/>
      <c r="AC623" s="443">
        <v>0.86457547011340807</v>
      </c>
      <c r="AD623" s="443">
        <v>4.2199112079036438E-3</v>
      </c>
    </row>
    <row r="624" spans="2:30" x14ac:dyDescent="0.3">
      <c r="B624" s="443"/>
      <c r="C624" s="443"/>
      <c r="D624" s="443"/>
      <c r="Y624" s="444"/>
      <c r="Z624" s="443">
        <v>2.6640460573687124</v>
      </c>
      <c r="AA624" s="443">
        <v>3.7483072638249979</v>
      </c>
      <c r="AB624" s="443"/>
      <c r="AC624" s="443">
        <v>0.27798178960762243</v>
      </c>
      <c r="AD624" s="443">
        <v>0.14529158854908936</v>
      </c>
    </row>
    <row r="625" spans="2:30" x14ac:dyDescent="0.3">
      <c r="B625" s="443"/>
      <c r="C625" s="443"/>
      <c r="D625" s="443"/>
      <c r="Y625" s="444"/>
      <c r="Z625" s="443">
        <v>4.1580121061671811</v>
      </c>
      <c r="AA625" s="443">
        <v>4.039104247953003</v>
      </c>
      <c r="AB625" s="443"/>
      <c r="AC625" s="443">
        <v>0.73898995702008108</v>
      </c>
      <c r="AD625" s="443">
        <v>0.51663107991494017</v>
      </c>
    </row>
    <row r="626" spans="2:30" x14ac:dyDescent="0.3">
      <c r="B626" s="443"/>
      <c r="C626" s="443"/>
      <c r="D626" s="443"/>
      <c r="Y626" s="444"/>
      <c r="Z626" s="443">
        <v>2.8836014446863443</v>
      </c>
      <c r="AA626" s="443"/>
      <c r="AB626" s="443"/>
      <c r="AC626" s="443">
        <v>-1.0461466049492856</v>
      </c>
      <c r="AD626" s="443"/>
    </row>
    <row r="627" spans="2:30" x14ac:dyDescent="0.3">
      <c r="B627" s="443"/>
      <c r="C627" s="443"/>
      <c r="D627" s="443"/>
      <c r="Y627" s="444"/>
      <c r="Z627" s="443">
        <v>2.6511308908018458</v>
      </c>
      <c r="AA627" s="443"/>
      <c r="AB627" s="443"/>
      <c r="AC627" s="443">
        <v>-1.5767160762494683</v>
      </c>
      <c r="AD627" s="443"/>
    </row>
    <row r="628" spans="2:30" x14ac:dyDescent="0.3">
      <c r="B628" s="443"/>
      <c r="C628" s="443"/>
      <c r="D628" s="443"/>
      <c r="Y628" s="444">
        <v>44451</v>
      </c>
      <c r="Z628" s="443">
        <v>7.6737147500864049</v>
      </c>
      <c r="AA628" s="443"/>
      <c r="AB628" s="443"/>
      <c r="AC628" s="443">
        <v>3.1158745349177934</v>
      </c>
      <c r="AD628" s="443"/>
    </row>
    <row r="629" spans="2:30" x14ac:dyDescent="0.3">
      <c r="B629" s="443"/>
      <c r="C629" s="443"/>
      <c r="D629" s="443"/>
      <c r="AB629" s="443"/>
    </row>
    <row r="630" spans="2:30" x14ac:dyDescent="0.3">
      <c r="B630" s="443"/>
      <c r="C630" s="443"/>
      <c r="D630" s="443"/>
      <c r="AB630" s="443"/>
    </row>
    <row r="631" spans="2:30" x14ac:dyDescent="0.3">
      <c r="B631" s="443"/>
      <c r="C631" s="443"/>
      <c r="D631" s="443"/>
      <c r="AB631" s="443"/>
    </row>
    <row r="632" spans="2:30" x14ac:dyDescent="0.3">
      <c r="B632" s="443"/>
      <c r="C632" s="443"/>
      <c r="D632" s="443"/>
      <c r="AB632" s="443"/>
    </row>
    <row r="633" spans="2:30" x14ac:dyDescent="0.3">
      <c r="B633" s="443"/>
      <c r="C633" s="443"/>
      <c r="D633" s="443"/>
      <c r="AB633" s="443"/>
    </row>
    <row r="634" spans="2:30" x14ac:dyDescent="0.3">
      <c r="B634" s="443"/>
      <c r="C634" s="443"/>
      <c r="D634" s="443"/>
      <c r="AB634" s="443"/>
    </row>
    <row r="635" spans="2:30" x14ac:dyDescent="0.3">
      <c r="B635" s="443"/>
      <c r="C635" s="443"/>
      <c r="D635" s="443"/>
      <c r="AB635" s="443"/>
    </row>
    <row r="636" spans="2:30" x14ac:dyDescent="0.3">
      <c r="B636" s="443"/>
      <c r="C636" s="443"/>
      <c r="D636" s="443"/>
      <c r="AB636" s="443"/>
    </row>
    <row r="637" spans="2:30" x14ac:dyDescent="0.3">
      <c r="B637" s="443"/>
      <c r="C637" s="443"/>
      <c r="D637" s="443"/>
      <c r="AB637" s="443"/>
    </row>
    <row r="638" spans="2:30" x14ac:dyDescent="0.3">
      <c r="B638" s="443"/>
      <c r="C638" s="443"/>
      <c r="D638" s="443"/>
      <c r="AB638" s="443"/>
    </row>
    <row r="639" spans="2:30" x14ac:dyDescent="0.3">
      <c r="B639" s="443"/>
      <c r="C639" s="443"/>
      <c r="D639" s="443"/>
      <c r="AB639" s="443"/>
    </row>
    <row r="640" spans="2:30" x14ac:dyDescent="0.3">
      <c r="B640" s="443"/>
      <c r="C640" s="443"/>
      <c r="D640" s="443"/>
      <c r="AB640" s="443"/>
    </row>
    <row r="641" spans="2:28" x14ac:dyDescent="0.3">
      <c r="B641" s="443"/>
      <c r="C641" s="443"/>
      <c r="D641" s="443"/>
      <c r="AB641" s="443"/>
    </row>
    <row r="642" spans="2:28" x14ac:dyDescent="0.3">
      <c r="B642" s="443"/>
      <c r="C642" s="443"/>
      <c r="D642" s="443"/>
      <c r="AB642" s="443"/>
    </row>
    <row r="643" spans="2:28" x14ac:dyDescent="0.3">
      <c r="B643" s="443"/>
      <c r="C643" s="443"/>
      <c r="D643" s="443"/>
      <c r="AB643" s="443"/>
    </row>
    <row r="644" spans="2:28" x14ac:dyDescent="0.3">
      <c r="B644" s="443"/>
      <c r="C644" s="443"/>
      <c r="D644" s="443"/>
      <c r="AB644" s="443"/>
    </row>
    <row r="645" spans="2:28" x14ac:dyDescent="0.3">
      <c r="B645" s="443"/>
      <c r="C645" s="443"/>
      <c r="D645" s="443"/>
      <c r="AB645" s="443"/>
    </row>
    <row r="646" spans="2:28" x14ac:dyDescent="0.3">
      <c r="B646" s="443"/>
      <c r="C646" s="443"/>
      <c r="D646" s="443"/>
      <c r="AB646" s="443"/>
    </row>
    <row r="647" spans="2:28" x14ac:dyDescent="0.3">
      <c r="B647" s="443"/>
      <c r="C647" s="443"/>
      <c r="D647" s="443"/>
      <c r="AB647" s="443"/>
    </row>
    <row r="648" spans="2:28" x14ac:dyDescent="0.3">
      <c r="B648" s="443"/>
      <c r="C648" s="443"/>
      <c r="D648" s="443"/>
      <c r="AB648" s="443"/>
    </row>
    <row r="649" spans="2:28" x14ac:dyDescent="0.3">
      <c r="B649" s="443"/>
      <c r="C649" s="443"/>
      <c r="D649" s="443"/>
      <c r="AB649" s="443"/>
    </row>
    <row r="650" spans="2:28" x14ac:dyDescent="0.3">
      <c r="B650" s="443"/>
      <c r="C650" s="443"/>
      <c r="D650" s="443"/>
      <c r="AB650" s="443"/>
    </row>
    <row r="651" spans="2:28" x14ac:dyDescent="0.3">
      <c r="B651" s="443"/>
      <c r="C651" s="443"/>
      <c r="D651" s="443"/>
      <c r="AB651" s="443"/>
    </row>
    <row r="652" spans="2:28" x14ac:dyDescent="0.3">
      <c r="B652" s="443"/>
      <c r="C652" s="443"/>
      <c r="D652" s="443"/>
      <c r="AB652" s="443"/>
    </row>
    <row r="653" spans="2:28" x14ac:dyDescent="0.3">
      <c r="B653" s="443"/>
      <c r="C653" s="443"/>
      <c r="D653" s="443"/>
      <c r="AB653" s="443"/>
    </row>
    <row r="654" spans="2:28" x14ac:dyDescent="0.3">
      <c r="B654" s="443"/>
      <c r="C654" s="443"/>
      <c r="D654" s="443"/>
      <c r="AB654" s="443"/>
    </row>
    <row r="655" spans="2:28" x14ac:dyDescent="0.3">
      <c r="B655" s="443"/>
      <c r="C655" s="443"/>
      <c r="D655" s="443"/>
      <c r="AB655" s="443"/>
    </row>
    <row r="656" spans="2:28" x14ac:dyDescent="0.3">
      <c r="B656" s="443"/>
      <c r="C656" s="443"/>
      <c r="D656" s="443"/>
      <c r="AB656" s="443"/>
    </row>
    <row r="657" spans="2:28" x14ac:dyDescent="0.3">
      <c r="B657" s="443"/>
      <c r="C657" s="443"/>
      <c r="D657" s="443"/>
      <c r="AB657" s="443"/>
    </row>
    <row r="658" spans="2:28" x14ac:dyDescent="0.3">
      <c r="B658" s="443"/>
      <c r="C658" s="443"/>
      <c r="D658" s="443"/>
      <c r="AB658" s="443"/>
    </row>
    <row r="659" spans="2:28" x14ac:dyDescent="0.3">
      <c r="B659" s="443"/>
      <c r="C659" s="443"/>
      <c r="D659" s="443"/>
      <c r="AB659" s="443"/>
    </row>
    <row r="660" spans="2:28" x14ac:dyDescent="0.3">
      <c r="B660" s="443"/>
      <c r="C660" s="443"/>
      <c r="D660" s="443"/>
      <c r="AB660" s="443"/>
    </row>
    <row r="661" spans="2:28" x14ac:dyDescent="0.3">
      <c r="B661" s="443"/>
      <c r="C661" s="443"/>
      <c r="D661" s="443"/>
      <c r="AB661" s="443"/>
    </row>
    <row r="662" spans="2:28" x14ac:dyDescent="0.3">
      <c r="B662" s="443"/>
      <c r="C662" s="443"/>
      <c r="D662" s="443"/>
      <c r="AB662" s="443"/>
    </row>
    <row r="663" spans="2:28" x14ac:dyDescent="0.3">
      <c r="B663" s="443"/>
      <c r="C663" s="443"/>
      <c r="D663" s="443"/>
      <c r="AB663" s="443"/>
    </row>
    <row r="664" spans="2:28" x14ac:dyDescent="0.3">
      <c r="B664" s="443"/>
      <c r="C664" s="443"/>
      <c r="D664" s="443"/>
      <c r="AB664" s="443"/>
    </row>
    <row r="665" spans="2:28" x14ac:dyDescent="0.3">
      <c r="B665" s="443"/>
      <c r="C665" s="443"/>
      <c r="D665" s="443"/>
      <c r="AB665" s="443"/>
    </row>
    <row r="666" spans="2:28" x14ac:dyDescent="0.3">
      <c r="B666" s="443"/>
      <c r="C666" s="443"/>
      <c r="D666" s="443"/>
      <c r="AB666" s="443"/>
    </row>
    <row r="667" spans="2:28" x14ac:dyDescent="0.3">
      <c r="B667" s="443"/>
      <c r="C667" s="443"/>
      <c r="D667" s="443"/>
      <c r="AB667" s="443"/>
    </row>
    <row r="668" spans="2:28" x14ac:dyDescent="0.3">
      <c r="B668" s="443"/>
      <c r="C668" s="443"/>
      <c r="D668" s="443"/>
      <c r="AB668" s="443"/>
    </row>
    <row r="669" spans="2:28" x14ac:dyDescent="0.3">
      <c r="B669" s="443"/>
      <c r="C669" s="443"/>
      <c r="D669" s="443"/>
      <c r="AB669" s="443"/>
    </row>
    <row r="670" spans="2:28" x14ac:dyDescent="0.3">
      <c r="B670" s="443"/>
      <c r="C670" s="443"/>
      <c r="D670" s="443"/>
      <c r="AB670" s="443"/>
    </row>
    <row r="671" spans="2:28" x14ac:dyDescent="0.3">
      <c r="B671" s="443"/>
      <c r="C671" s="443"/>
      <c r="D671" s="443"/>
      <c r="AB671" s="443"/>
    </row>
    <row r="672" spans="2:28" x14ac:dyDescent="0.3">
      <c r="B672" s="443"/>
      <c r="C672" s="443"/>
      <c r="D672" s="443"/>
      <c r="AB672" s="443"/>
    </row>
    <row r="673" spans="2:28" x14ac:dyDescent="0.3">
      <c r="B673" s="443"/>
      <c r="C673" s="443"/>
      <c r="D673" s="443"/>
      <c r="AB673" s="443"/>
    </row>
    <row r="674" spans="2:28" x14ac:dyDescent="0.3">
      <c r="B674" s="443"/>
      <c r="C674" s="443"/>
      <c r="D674" s="443"/>
      <c r="AB674" s="443"/>
    </row>
    <row r="675" spans="2:28" x14ac:dyDescent="0.3">
      <c r="B675" s="443"/>
      <c r="C675" s="443"/>
      <c r="D675" s="443"/>
      <c r="AB675" s="443"/>
    </row>
    <row r="676" spans="2:28" x14ac:dyDescent="0.3">
      <c r="B676" s="443"/>
      <c r="C676" s="443"/>
      <c r="D676" s="443"/>
      <c r="AB676" s="443"/>
    </row>
    <row r="677" spans="2:28" x14ac:dyDescent="0.3">
      <c r="B677" s="443"/>
      <c r="C677" s="443"/>
      <c r="D677" s="443"/>
      <c r="AB677" s="443"/>
    </row>
    <row r="678" spans="2:28" x14ac:dyDescent="0.3">
      <c r="B678" s="443"/>
      <c r="C678" s="443"/>
      <c r="D678" s="443"/>
      <c r="AB678" s="443"/>
    </row>
    <row r="679" spans="2:28" x14ac:dyDescent="0.3">
      <c r="B679" s="443"/>
      <c r="C679" s="443"/>
      <c r="D679" s="443"/>
      <c r="AB679" s="443"/>
    </row>
    <row r="680" spans="2:28" x14ac:dyDescent="0.3">
      <c r="B680" s="443"/>
      <c r="C680" s="443"/>
      <c r="D680" s="443"/>
      <c r="AB680" s="443"/>
    </row>
    <row r="681" spans="2:28" x14ac:dyDescent="0.3">
      <c r="B681" s="443"/>
      <c r="C681" s="443"/>
      <c r="D681" s="443"/>
      <c r="AB681" s="443"/>
    </row>
    <row r="682" spans="2:28" x14ac:dyDescent="0.3">
      <c r="B682" s="443"/>
      <c r="C682" s="443"/>
      <c r="D682" s="443"/>
      <c r="AB682" s="443"/>
    </row>
    <row r="683" spans="2:28" x14ac:dyDescent="0.3">
      <c r="B683" s="443"/>
      <c r="C683" s="443"/>
      <c r="D683" s="443"/>
      <c r="AB683" s="443"/>
    </row>
    <row r="684" spans="2:28" x14ac:dyDescent="0.3">
      <c r="B684" s="443"/>
      <c r="C684" s="443"/>
      <c r="D684" s="443"/>
      <c r="AB684" s="443"/>
    </row>
    <row r="685" spans="2:28" x14ac:dyDescent="0.3">
      <c r="B685" s="443"/>
      <c r="C685" s="443"/>
      <c r="D685" s="443"/>
      <c r="AB685" s="443"/>
    </row>
    <row r="686" spans="2:28" x14ac:dyDescent="0.3">
      <c r="B686" s="443"/>
      <c r="C686" s="443"/>
      <c r="D686" s="443"/>
      <c r="AB686" s="443"/>
    </row>
    <row r="687" spans="2:28" x14ac:dyDescent="0.3">
      <c r="B687" s="443"/>
      <c r="C687" s="443"/>
      <c r="D687" s="443"/>
      <c r="AB687" s="443"/>
    </row>
    <row r="688" spans="2:28" x14ac:dyDescent="0.3">
      <c r="B688" s="443"/>
      <c r="C688" s="443"/>
      <c r="D688" s="443"/>
      <c r="AB688" s="443"/>
    </row>
    <row r="689" spans="2:28" x14ac:dyDescent="0.3">
      <c r="B689" s="443"/>
      <c r="C689" s="443"/>
      <c r="D689" s="443"/>
      <c r="AB689" s="443"/>
    </row>
    <row r="690" spans="2:28" x14ac:dyDescent="0.3">
      <c r="B690" s="443"/>
      <c r="C690" s="443"/>
      <c r="D690" s="443"/>
      <c r="AB690" s="443"/>
    </row>
    <row r="691" spans="2:28" x14ac:dyDescent="0.3">
      <c r="B691" s="443"/>
      <c r="C691" s="443"/>
      <c r="D691" s="443"/>
      <c r="AB691" s="443"/>
    </row>
    <row r="692" spans="2:28" x14ac:dyDescent="0.3">
      <c r="B692" s="443"/>
      <c r="C692" s="443"/>
      <c r="D692" s="443"/>
      <c r="AB692" s="443"/>
    </row>
    <row r="693" spans="2:28" x14ac:dyDescent="0.3">
      <c r="B693" s="443"/>
      <c r="C693" s="443"/>
      <c r="D693" s="443"/>
      <c r="AB693" s="443"/>
    </row>
    <row r="694" spans="2:28" x14ac:dyDescent="0.3">
      <c r="B694" s="443"/>
      <c r="C694" s="443"/>
      <c r="D694" s="443"/>
      <c r="AB694" s="443"/>
    </row>
    <row r="695" spans="2:28" x14ac:dyDescent="0.3">
      <c r="B695" s="443"/>
      <c r="C695" s="443"/>
      <c r="D695" s="443"/>
      <c r="AB695" s="443"/>
    </row>
    <row r="696" spans="2:28" x14ac:dyDescent="0.3">
      <c r="B696" s="443"/>
      <c r="C696" s="443"/>
      <c r="D696" s="443"/>
      <c r="AB696" s="443"/>
    </row>
    <row r="697" spans="2:28" x14ac:dyDescent="0.3">
      <c r="B697" s="443"/>
      <c r="C697" s="443"/>
      <c r="D697" s="443"/>
      <c r="AB697" s="443"/>
    </row>
    <row r="698" spans="2:28" x14ac:dyDescent="0.3">
      <c r="B698" s="443"/>
      <c r="C698" s="443"/>
      <c r="D698" s="443"/>
      <c r="AB698" s="443"/>
    </row>
    <row r="699" spans="2:28" x14ac:dyDescent="0.3">
      <c r="B699" s="443"/>
      <c r="C699" s="443"/>
      <c r="D699" s="443"/>
      <c r="AB699" s="443"/>
    </row>
    <row r="700" spans="2:28" x14ac:dyDescent="0.3">
      <c r="B700" s="443"/>
      <c r="C700" s="443"/>
      <c r="D700" s="443"/>
      <c r="AB700" s="443"/>
    </row>
    <row r="701" spans="2:28" x14ac:dyDescent="0.3">
      <c r="B701" s="443"/>
      <c r="C701" s="443"/>
      <c r="D701" s="443"/>
      <c r="AB701" s="443"/>
    </row>
    <row r="702" spans="2:28" x14ac:dyDescent="0.3">
      <c r="B702" s="443"/>
      <c r="C702" s="443"/>
      <c r="D702" s="443"/>
      <c r="AB702" s="443"/>
    </row>
    <row r="703" spans="2:28" x14ac:dyDescent="0.3">
      <c r="B703" s="443"/>
      <c r="C703" s="443"/>
      <c r="D703" s="443"/>
      <c r="AB703" s="443"/>
    </row>
    <row r="704" spans="2:28" x14ac:dyDescent="0.3">
      <c r="B704" s="443"/>
      <c r="C704" s="443"/>
      <c r="D704" s="443"/>
      <c r="AB704" s="443"/>
    </row>
    <row r="705" spans="2:28" x14ac:dyDescent="0.3">
      <c r="B705" s="443"/>
      <c r="C705" s="443"/>
      <c r="D705" s="443"/>
      <c r="AB705" s="443"/>
    </row>
    <row r="706" spans="2:28" x14ac:dyDescent="0.3">
      <c r="B706" s="443"/>
      <c r="C706" s="443"/>
      <c r="D706" s="443"/>
      <c r="AB706" s="443"/>
    </row>
    <row r="707" spans="2:28" x14ac:dyDescent="0.3">
      <c r="B707" s="443"/>
      <c r="C707" s="443"/>
      <c r="D707" s="443"/>
      <c r="AB707" s="443"/>
    </row>
    <row r="708" spans="2:28" x14ac:dyDescent="0.3">
      <c r="B708" s="443"/>
      <c r="C708" s="443"/>
      <c r="D708" s="443"/>
      <c r="AB708" s="443"/>
    </row>
    <row r="709" spans="2:28" x14ac:dyDescent="0.3">
      <c r="B709" s="443"/>
      <c r="C709" s="443"/>
      <c r="D709" s="443"/>
      <c r="AB709" s="443"/>
    </row>
    <row r="710" spans="2:28" x14ac:dyDescent="0.3">
      <c r="B710" s="443"/>
      <c r="C710" s="443"/>
      <c r="D710" s="443"/>
      <c r="AB710" s="443"/>
    </row>
    <row r="711" spans="2:28" x14ac:dyDescent="0.3">
      <c r="B711" s="443"/>
      <c r="C711" s="443"/>
      <c r="D711" s="443"/>
      <c r="AB711" s="443"/>
    </row>
    <row r="712" spans="2:28" x14ac:dyDescent="0.3">
      <c r="B712" s="443"/>
      <c r="C712" s="443"/>
      <c r="D712" s="443"/>
      <c r="AB712" s="443"/>
    </row>
    <row r="713" spans="2:28" x14ac:dyDescent="0.3">
      <c r="B713" s="443"/>
      <c r="C713" s="443"/>
      <c r="D713" s="443"/>
      <c r="AB713" s="443"/>
    </row>
    <row r="714" spans="2:28" x14ac:dyDescent="0.3">
      <c r="B714" s="443"/>
      <c r="C714" s="443"/>
      <c r="D714" s="443"/>
      <c r="AB714" s="443"/>
    </row>
    <row r="715" spans="2:28" x14ac:dyDescent="0.3">
      <c r="B715" s="443"/>
      <c r="C715" s="443"/>
      <c r="D715" s="443"/>
      <c r="AB715" s="443"/>
    </row>
    <row r="716" spans="2:28" x14ac:dyDescent="0.3">
      <c r="B716" s="443"/>
      <c r="C716" s="443"/>
      <c r="D716" s="443"/>
      <c r="AB716" s="443"/>
    </row>
    <row r="717" spans="2:28" x14ac:dyDescent="0.3">
      <c r="B717" s="443"/>
      <c r="C717" s="443"/>
      <c r="D717" s="443"/>
      <c r="AB717" s="443"/>
    </row>
    <row r="718" spans="2:28" x14ac:dyDescent="0.3">
      <c r="B718" s="443"/>
      <c r="C718" s="443"/>
      <c r="D718" s="443"/>
      <c r="AB718" s="443"/>
    </row>
    <row r="719" spans="2:28" x14ac:dyDescent="0.3">
      <c r="B719" s="443"/>
      <c r="C719" s="443"/>
      <c r="D719" s="443"/>
      <c r="AB719" s="443"/>
    </row>
    <row r="720" spans="2:28" x14ac:dyDescent="0.3">
      <c r="B720" s="443"/>
      <c r="C720" s="443"/>
      <c r="D720" s="443"/>
      <c r="AB720" s="443"/>
    </row>
    <row r="721" spans="2:28" x14ac:dyDescent="0.3">
      <c r="B721" s="443"/>
      <c r="C721" s="443"/>
      <c r="D721" s="443"/>
      <c r="AB721" s="443"/>
    </row>
    <row r="722" spans="2:28" x14ac:dyDescent="0.3">
      <c r="B722" s="443"/>
      <c r="C722" s="443"/>
      <c r="D722" s="443"/>
      <c r="AB722" s="443"/>
    </row>
    <row r="723" spans="2:28" x14ac:dyDescent="0.3">
      <c r="B723" s="443"/>
      <c r="C723" s="443"/>
      <c r="D723" s="443"/>
      <c r="AB723" s="443"/>
    </row>
    <row r="724" spans="2:28" x14ac:dyDescent="0.3">
      <c r="B724" s="443"/>
      <c r="C724" s="443"/>
      <c r="D724" s="443"/>
      <c r="AB724" s="443"/>
    </row>
    <row r="725" spans="2:28" x14ac:dyDescent="0.3">
      <c r="B725" s="443"/>
      <c r="C725" s="443"/>
      <c r="D725" s="443"/>
      <c r="AB725" s="443"/>
    </row>
    <row r="726" spans="2:28" x14ac:dyDescent="0.3">
      <c r="B726" s="443"/>
      <c r="C726" s="443"/>
      <c r="D726" s="443"/>
      <c r="AB726" s="443"/>
    </row>
    <row r="727" spans="2:28" x14ac:dyDescent="0.3">
      <c r="B727" s="443"/>
      <c r="C727" s="443"/>
      <c r="D727" s="443"/>
      <c r="AB727" s="443"/>
    </row>
    <row r="728" spans="2:28" x14ac:dyDescent="0.3">
      <c r="B728" s="443"/>
      <c r="C728" s="443"/>
      <c r="D728" s="443"/>
      <c r="AB728" s="443"/>
    </row>
    <row r="729" spans="2:28" x14ac:dyDescent="0.3">
      <c r="B729" s="443"/>
      <c r="C729" s="443"/>
      <c r="D729" s="443"/>
      <c r="AB729" s="443"/>
    </row>
    <row r="730" spans="2:28" x14ac:dyDescent="0.3">
      <c r="B730" s="443"/>
      <c r="C730" s="443"/>
      <c r="D730" s="443"/>
      <c r="AB730" s="443"/>
    </row>
    <row r="731" spans="2:28" x14ac:dyDescent="0.3">
      <c r="B731" s="443"/>
      <c r="C731" s="443"/>
      <c r="D731" s="443"/>
      <c r="AB731" s="443"/>
    </row>
    <row r="732" spans="2:28" x14ac:dyDescent="0.3">
      <c r="B732" s="443"/>
      <c r="C732" s="443"/>
      <c r="D732" s="443"/>
      <c r="AB732" s="443"/>
    </row>
    <row r="733" spans="2:28" x14ac:dyDescent="0.3">
      <c r="B733" s="443"/>
      <c r="C733" s="443"/>
      <c r="D733" s="443"/>
      <c r="AB733" s="443"/>
    </row>
    <row r="734" spans="2:28" x14ac:dyDescent="0.3">
      <c r="B734" s="443"/>
      <c r="C734" s="443"/>
      <c r="D734" s="443"/>
      <c r="AB734" s="443"/>
    </row>
    <row r="735" spans="2:28" x14ac:dyDescent="0.3">
      <c r="B735" s="443"/>
      <c r="C735" s="443"/>
      <c r="D735" s="443"/>
      <c r="AB735" s="443"/>
    </row>
    <row r="736" spans="2:28" x14ac:dyDescent="0.3">
      <c r="B736" s="443"/>
      <c r="C736" s="443"/>
      <c r="D736" s="443"/>
      <c r="AB736" s="443"/>
    </row>
    <row r="737" spans="2:28" x14ac:dyDescent="0.3">
      <c r="B737" s="443"/>
      <c r="C737" s="443"/>
      <c r="D737" s="443"/>
      <c r="AB737" s="443"/>
    </row>
    <row r="738" spans="2:28" x14ac:dyDescent="0.3">
      <c r="B738" s="443"/>
      <c r="C738" s="443"/>
      <c r="D738" s="443"/>
      <c r="AB738" s="443"/>
    </row>
    <row r="739" spans="2:28" x14ac:dyDescent="0.3">
      <c r="B739" s="443"/>
      <c r="C739" s="443"/>
      <c r="D739" s="443"/>
      <c r="AB739" s="443"/>
    </row>
    <row r="740" spans="2:28" x14ac:dyDescent="0.3">
      <c r="B740" s="443"/>
      <c r="C740" s="443"/>
      <c r="D740" s="443"/>
      <c r="AB740" s="443"/>
    </row>
    <row r="741" spans="2:28" x14ac:dyDescent="0.3">
      <c r="B741" s="443"/>
      <c r="C741" s="443"/>
      <c r="D741" s="443"/>
      <c r="AB741" s="443"/>
    </row>
    <row r="742" spans="2:28" x14ac:dyDescent="0.3">
      <c r="B742" s="443"/>
      <c r="C742" s="443"/>
      <c r="D742" s="443"/>
      <c r="AB742" s="443"/>
    </row>
    <row r="743" spans="2:28" x14ac:dyDescent="0.3">
      <c r="B743" s="443"/>
      <c r="C743" s="443"/>
      <c r="D743" s="443"/>
      <c r="AB743" s="443"/>
    </row>
    <row r="744" spans="2:28" x14ac:dyDescent="0.3">
      <c r="B744" s="443"/>
      <c r="C744" s="443"/>
      <c r="D744" s="443"/>
      <c r="AB744" s="443"/>
    </row>
    <row r="745" spans="2:28" x14ac:dyDescent="0.3">
      <c r="B745" s="443"/>
      <c r="C745" s="443"/>
      <c r="D745" s="443"/>
      <c r="AB745" s="443"/>
    </row>
    <row r="746" spans="2:28" x14ac:dyDescent="0.3">
      <c r="B746" s="443"/>
      <c r="C746" s="443"/>
      <c r="D746" s="443"/>
      <c r="AB746" s="443"/>
    </row>
    <row r="747" spans="2:28" x14ac:dyDescent="0.3">
      <c r="B747" s="443"/>
      <c r="C747" s="443"/>
      <c r="D747" s="443"/>
      <c r="AB747" s="443"/>
    </row>
    <row r="748" spans="2:28" x14ac:dyDescent="0.3">
      <c r="B748" s="443"/>
      <c r="C748" s="443"/>
      <c r="D748" s="443"/>
      <c r="AB748" s="443"/>
    </row>
    <row r="749" spans="2:28" x14ac:dyDescent="0.3">
      <c r="B749" s="443"/>
      <c r="C749" s="443"/>
      <c r="D749" s="443"/>
      <c r="AB749" s="443"/>
    </row>
    <row r="750" spans="2:28" x14ac:dyDescent="0.3">
      <c r="B750" s="443"/>
      <c r="C750" s="443"/>
      <c r="D750" s="443"/>
      <c r="AB750" s="443"/>
    </row>
    <row r="751" spans="2:28" x14ac:dyDescent="0.3">
      <c r="B751" s="443"/>
      <c r="C751" s="443"/>
      <c r="D751" s="443"/>
      <c r="AB751" s="443"/>
    </row>
    <row r="752" spans="2:28" x14ac:dyDescent="0.3">
      <c r="B752" s="443"/>
      <c r="C752" s="443"/>
      <c r="D752" s="443"/>
      <c r="AB752" s="443"/>
    </row>
    <row r="753" spans="2:28" x14ac:dyDescent="0.3">
      <c r="B753" s="443"/>
      <c r="C753" s="443"/>
      <c r="D753" s="443"/>
      <c r="AB753" s="443"/>
    </row>
    <row r="754" spans="2:28" x14ac:dyDescent="0.3">
      <c r="B754" s="443"/>
      <c r="C754" s="443"/>
      <c r="D754" s="443"/>
      <c r="AB754" s="443"/>
    </row>
    <row r="755" spans="2:28" x14ac:dyDescent="0.3">
      <c r="B755" s="443"/>
      <c r="C755" s="443"/>
      <c r="D755" s="443"/>
      <c r="AB755" s="443"/>
    </row>
    <row r="756" spans="2:28" x14ac:dyDescent="0.3">
      <c r="B756" s="443"/>
      <c r="C756" s="443"/>
      <c r="D756" s="443"/>
      <c r="AB756" s="443"/>
    </row>
    <row r="757" spans="2:28" x14ac:dyDescent="0.3">
      <c r="B757" s="443"/>
      <c r="C757" s="443"/>
      <c r="D757" s="443"/>
      <c r="AB757" s="443"/>
    </row>
    <row r="758" spans="2:28" x14ac:dyDescent="0.3">
      <c r="B758" s="443"/>
      <c r="C758" s="443"/>
      <c r="D758" s="443"/>
      <c r="AB758" s="443"/>
    </row>
    <row r="759" spans="2:28" x14ac:dyDescent="0.3">
      <c r="B759" s="443"/>
      <c r="C759" s="443"/>
      <c r="D759" s="443"/>
      <c r="AB759" s="443"/>
    </row>
    <row r="760" spans="2:28" x14ac:dyDescent="0.3">
      <c r="B760" s="443"/>
      <c r="C760" s="443"/>
      <c r="D760" s="443"/>
      <c r="AB760" s="443"/>
    </row>
    <row r="761" spans="2:28" x14ac:dyDescent="0.3">
      <c r="B761" s="443"/>
      <c r="C761" s="443"/>
      <c r="D761" s="443"/>
      <c r="AB761" s="443"/>
    </row>
    <row r="762" spans="2:28" x14ac:dyDescent="0.3">
      <c r="B762" s="443"/>
      <c r="C762" s="443"/>
      <c r="D762" s="443"/>
      <c r="AB762" s="443"/>
    </row>
    <row r="763" spans="2:28" x14ac:dyDescent="0.3">
      <c r="B763" s="443"/>
      <c r="C763" s="443"/>
      <c r="D763" s="443"/>
      <c r="AB763" s="443"/>
    </row>
    <row r="764" spans="2:28" x14ac:dyDescent="0.3">
      <c r="B764" s="443"/>
      <c r="C764" s="443"/>
      <c r="D764" s="443"/>
      <c r="AB764" s="443"/>
    </row>
    <row r="765" spans="2:28" x14ac:dyDescent="0.3">
      <c r="B765" s="443"/>
      <c r="C765" s="443"/>
      <c r="D765" s="443"/>
      <c r="AB765" s="443"/>
    </row>
    <row r="766" spans="2:28" x14ac:dyDescent="0.3">
      <c r="B766" s="443"/>
      <c r="C766" s="443"/>
      <c r="D766" s="443"/>
      <c r="AB766" s="443"/>
    </row>
    <row r="767" spans="2:28" x14ac:dyDescent="0.3">
      <c r="B767" s="443"/>
      <c r="C767" s="443"/>
      <c r="D767" s="443"/>
      <c r="AB767" s="443"/>
    </row>
    <row r="768" spans="2:28" x14ac:dyDescent="0.3">
      <c r="B768" s="443"/>
      <c r="C768" s="443"/>
      <c r="D768" s="443"/>
      <c r="AB768" s="443"/>
    </row>
    <row r="769" spans="2:28" x14ac:dyDescent="0.3">
      <c r="B769" s="443"/>
      <c r="C769" s="443"/>
      <c r="D769" s="443"/>
      <c r="AB769" s="443"/>
    </row>
    <row r="770" spans="2:28" x14ac:dyDescent="0.3">
      <c r="B770" s="443"/>
      <c r="C770" s="443"/>
      <c r="D770" s="443"/>
      <c r="AB770" s="443"/>
    </row>
    <row r="771" spans="2:28" x14ac:dyDescent="0.3">
      <c r="B771" s="443"/>
      <c r="C771" s="443"/>
      <c r="D771" s="443"/>
      <c r="AB771" s="443"/>
    </row>
    <row r="772" spans="2:28" x14ac:dyDescent="0.3">
      <c r="B772" s="443"/>
      <c r="C772" s="443"/>
      <c r="D772" s="443"/>
      <c r="AB772" s="443"/>
    </row>
    <row r="773" spans="2:28" x14ac:dyDescent="0.3">
      <c r="B773" s="443"/>
      <c r="C773" s="443"/>
      <c r="D773" s="443"/>
      <c r="AB773" s="443"/>
    </row>
    <row r="774" spans="2:28" x14ac:dyDescent="0.3">
      <c r="B774" s="443"/>
      <c r="C774" s="443"/>
      <c r="D774" s="443"/>
      <c r="AB774" s="443"/>
    </row>
    <row r="775" spans="2:28" x14ac:dyDescent="0.3">
      <c r="B775" s="443"/>
      <c r="C775" s="443"/>
      <c r="D775" s="443"/>
      <c r="AB775" s="443"/>
    </row>
    <row r="776" spans="2:28" x14ac:dyDescent="0.3">
      <c r="B776" s="443"/>
      <c r="C776" s="443"/>
      <c r="D776" s="443"/>
      <c r="AB776" s="443"/>
    </row>
    <row r="777" spans="2:28" x14ac:dyDescent="0.3">
      <c r="B777" s="443"/>
      <c r="C777" s="443"/>
      <c r="D777" s="443"/>
      <c r="AB777" s="443"/>
    </row>
    <row r="778" spans="2:28" x14ac:dyDescent="0.3">
      <c r="B778" s="443"/>
      <c r="C778" s="443"/>
      <c r="D778" s="443"/>
      <c r="AB778" s="443"/>
    </row>
    <row r="779" spans="2:28" x14ac:dyDescent="0.3">
      <c r="B779" s="443"/>
      <c r="C779" s="443"/>
      <c r="D779" s="443"/>
      <c r="AB779" s="443"/>
    </row>
    <row r="780" spans="2:28" x14ac:dyDescent="0.3">
      <c r="B780" s="443"/>
      <c r="C780" s="443"/>
      <c r="D780" s="443"/>
      <c r="AB780" s="443"/>
    </row>
    <row r="781" spans="2:28" x14ac:dyDescent="0.3">
      <c r="B781" s="443"/>
      <c r="C781" s="443"/>
      <c r="D781" s="443"/>
    </row>
    <row r="782" spans="2:28" x14ac:dyDescent="0.3">
      <c r="B782" s="443"/>
      <c r="C782" s="443"/>
      <c r="D782" s="443"/>
    </row>
    <row r="783" spans="2:28" x14ac:dyDescent="0.3">
      <c r="B783" s="443"/>
      <c r="C783" s="443"/>
      <c r="D783" s="443"/>
    </row>
    <row r="784" spans="2:28" x14ac:dyDescent="0.3">
      <c r="B784" s="443"/>
      <c r="C784" s="443"/>
      <c r="D784" s="443"/>
    </row>
    <row r="785" spans="2:4" x14ac:dyDescent="0.3">
      <c r="B785" s="443"/>
      <c r="C785" s="443"/>
      <c r="D785" s="443"/>
    </row>
    <row r="786" spans="2:4" x14ac:dyDescent="0.3">
      <c r="B786" s="443"/>
      <c r="C786" s="443"/>
      <c r="D786" s="443"/>
    </row>
    <row r="787" spans="2:4" x14ac:dyDescent="0.3">
      <c r="B787" s="443"/>
      <c r="C787" s="443"/>
      <c r="D787" s="443"/>
    </row>
    <row r="788" spans="2:4" x14ac:dyDescent="0.3">
      <c r="B788" s="443"/>
      <c r="C788" s="443"/>
      <c r="D788" s="443"/>
    </row>
    <row r="789" spans="2:4" x14ac:dyDescent="0.3">
      <c r="B789" s="443"/>
      <c r="C789" s="443"/>
      <c r="D789" s="443"/>
    </row>
    <row r="790" spans="2:4" x14ac:dyDescent="0.3">
      <c r="B790" s="443"/>
      <c r="C790" s="443"/>
      <c r="D790" s="443"/>
    </row>
    <row r="791" spans="2:4" x14ac:dyDescent="0.3">
      <c r="B791" s="443"/>
      <c r="C791" s="443"/>
      <c r="D791" s="443"/>
    </row>
    <row r="792" spans="2:4" x14ac:dyDescent="0.3">
      <c r="B792" s="443"/>
      <c r="C792" s="443"/>
      <c r="D792" s="443"/>
    </row>
    <row r="793" spans="2:4" x14ac:dyDescent="0.3">
      <c r="B793" s="443"/>
      <c r="C793" s="443"/>
      <c r="D793" s="443"/>
    </row>
    <row r="794" spans="2:4" x14ac:dyDescent="0.3">
      <c r="B794" s="443"/>
      <c r="C794" s="443"/>
      <c r="D794" s="443"/>
    </row>
    <row r="795" spans="2:4" x14ac:dyDescent="0.3">
      <c r="B795" s="443"/>
      <c r="C795" s="443"/>
      <c r="D795" s="443"/>
    </row>
    <row r="796" spans="2:4" x14ac:dyDescent="0.3">
      <c r="B796" s="443"/>
      <c r="C796" s="443"/>
      <c r="D796" s="443"/>
    </row>
    <row r="797" spans="2:4" x14ac:dyDescent="0.3">
      <c r="B797" s="443"/>
      <c r="C797" s="443"/>
      <c r="D797" s="443"/>
    </row>
    <row r="798" spans="2:4" x14ac:dyDescent="0.3">
      <c r="B798" s="443"/>
      <c r="C798" s="443"/>
      <c r="D798" s="443"/>
    </row>
    <row r="799" spans="2:4" x14ac:dyDescent="0.3">
      <c r="B799" s="443"/>
      <c r="C799" s="443"/>
      <c r="D799" s="443"/>
    </row>
    <row r="800" spans="2:4" x14ac:dyDescent="0.3">
      <c r="B800" s="443"/>
      <c r="C800" s="443"/>
      <c r="D800" s="443"/>
    </row>
    <row r="801" spans="3:4" x14ac:dyDescent="0.3">
      <c r="C801" s="443"/>
      <c r="D801" s="443"/>
    </row>
    <row r="802" spans="3:4" x14ac:dyDescent="0.3">
      <c r="C802" s="443"/>
      <c r="D802" s="443"/>
    </row>
    <row r="803" spans="3:4" x14ac:dyDescent="0.3">
      <c r="C803" s="443"/>
      <c r="D803" s="443"/>
    </row>
    <row r="804" spans="3:4" x14ac:dyDescent="0.3">
      <c r="C804" s="443"/>
      <c r="D804" s="443"/>
    </row>
  </sheetData>
  <mergeCells count="38">
    <mergeCell ref="C153:N154"/>
    <mergeCell ref="C135:D135"/>
    <mergeCell ref="C136:D136"/>
    <mergeCell ref="C138:D138"/>
    <mergeCell ref="C139:D139"/>
    <mergeCell ref="C140:D140"/>
    <mergeCell ref="C141:D141"/>
    <mergeCell ref="C142:D142"/>
    <mergeCell ref="C143:D143"/>
    <mergeCell ref="C144:D144"/>
    <mergeCell ref="C146:K147"/>
    <mergeCell ref="C148:K149"/>
    <mergeCell ref="G128:H129"/>
    <mergeCell ref="I128:I129"/>
    <mergeCell ref="J128:J129"/>
    <mergeCell ref="K128:L129"/>
    <mergeCell ref="C132:D132"/>
    <mergeCell ref="C134:D134"/>
    <mergeCell ref="G40:G41"/>
    <mergeCell ref="H40:J40"/>
    <mergeCell ref="K40:M40"/>
    <mergeCell ref="N40:Q40"/>
    <mergeCell ref="C125:N125"/>
    <mergeCell ref="C127:D129"/>
    <mergeCell ref="E127:H127"/>
    <mergeCell ref="I127:L127"/>
    <mergeCell ref="E128:E129"/>
    <mergeCell ref="F128:F129"/>
    <mergeCell ref="C39:C41"/>
    <mergeCell ref="D39:G39"/>
    <mergeCell ref="H39:M39"/>
    <mergeCell ref="N39:Q39"/>
    <mergeCell ref="D40:E40"/>
    <mergeCell ref="B2:X2"/>
    <mergeCell ref="C37:Q37"/>
    <mergeCell ref="B4:V4"/>
    <mergeCell ref="Y4:AD4"/>
    <mergeCell ref="D6:S9"/>
  </mergeCells>
  <pageMargins left="0.7" right="0.7" top="0.75" bottom="0.75" header="0.3" footer="0.3"/>
  <pageSetup paperSize="9" orientation="portrait" horizontalDpi="1200" verticalDpi="1200" r:id="rId1"/>
  <ignoredErrors>
    <ignoredError sqref="N48:O48" numberStoredAsText="1"/>
  </ignoredError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AY160"/>
  <sheetViews>
    <sheetView showGridLines="0" zoomScale="80" zoomScaleNormal="80" workbookViewId="0">
      <pane xSplit="3" topLeftCell="AN1" activePane="topRight" state="frozen"/>
      <selection activeCell="AV5" sqref="AV5:AY5"/>
      <selection pane="topRight" activeCell="AO28" sqref="AO28"/>
    </sheetView>
  </sheetViews>
  <sheetFormatPr defaultRowHeight="14.4" x14ac:dyDescent="0.3"/>
  <cols>
    <col min="1" max="1" width="54.88671875" style="442" customWidth="1"/>
    <col min="2" max="2" width="8.44140625" style="442" customWidth="1"/>
    <col min="3" max="3" width="18.109375" style="442" customWidth="1"/>
    <col min="4" max="51" width="11.6640625" style="442" customWidth="1"/>
    <col min="52" max="16384" width="8.88671875" style="442"/>
  </cols>
  <sheetData>
    <row r="2" spans="1:51" x14ac:dyDescent="0.3">
      <c r="D2" s="340"/>
      <c r="E2" s="340"/>
      <c r="F2" s="340"/>
      <c r="G2" s="340"/>
      <c r="H2" s="340"/>
      <c r="I2" s="340"/>
      <c r="J2" s="340"/>
      <c r="K2" s="340"/>
      <c r="L2" s="340"/>
      <c r="M2" s="340"/>
      <c r="N2" s="340"/>
      <c r="O2" s="340"/>
      <c r="P2" s="340"/>
      <c r="Q2" s="340"/>
      <c r="R2" s="340"/>
      <c r="S2" s="340"/>
      <c r="T2" s="340"/>
      <c r="U2" s="340"/>
      <c r="V2" s="340"/>
      <c r="W2" s="340"/>
      <c r="X2" s="340"/>
      <c r="Y2" s="340"/>
      <c r="Z2" s="340"/>
      <c r="AA2" s="340"/>
      <c r="AB2" s="340"/>
      <c r="AC2" s="340"/>
      <c r="AD2" s="340"/>
      <c r="AE2" s="340"/>
      <c r="AF2" s="341"/>
      <c r="AG2" s="341"/>
      <c r="AH2" s="341"/>
      <c r="AI2" s="341"/>
      <c r="AJ2" s="340"/>
      <c r="AK2" s="340"/>
      <c r="AL2" s="340"/>
      <c r="AM2" s="340"/>
      <c r="AN2" s="340"/>
      <c r="AO2" s="340"/>
      <c r="AP2" s="340"/>
      <c r="AQ2" s="340"/>
      <c r="AR2" s="340"/>
      <c r="AS2" s="340"/>
      <c r="AT2" s="340"/>
      <c r="AU2" s="340"/>
      <c r="AV2" s="341"/>
      <c r="AW2" s="341"/>
      <c r="AX2" s="341"/>
      <c r="AY2" s="341"/>
    </row>
    <row r="3" spans="1:51" x14ac:dyDescent="0.3">
      <c r="D3" s="340"/>
      <c r="E3" s="340"/>
      <c r="F3" s="340"/>
      <c r="G3" s="340"/>
      <c r="H3" s="340"/>
      <c r="I3" s="340"/>
      <c r="J3" s="340"/>
      <c r="K3" s="340"/>
      <c r="L3" s="340"/>
      <c r="M3" s="340"/>
      <c r="N3" s="340"/>
      <c r="O3" s="340"/>
      <c r="P3" s="340"/>
      <c r="Q3" s="340"/>
      <c r="R3" s="340"/>
      <c r="S3" s="340"/>
      <c r="T3" s="340"/>
      <c r="U3" s="340"/>
      <c r="V3" s="340"/>
      <c r="W3" s="340"/>
      <c r="X3" s="340"/>
      <c r="Y3" s="340"/>
      <c r="Z3" s="340"/>
      <c r="AA3" s="340"/>
      <c r="AB3" s="340"/>
      <c r="AC3" s="340"/>
      <c r="AD3" s="340"/>
      <c r="AE3" s="340"/>
      <c r="AF3" s="341"/>
      <c r="AG3" s="341"/>
      <c r="AH3" s="341"/>
      <c r="AI3" s="341"/>
      <c r="AJ3" s="340"/>
      <c r="AK3" s="340"/>
      <c r="AL3" s="340"/>
      <c r="AM3" s="340"/>
      <c r="AN3" s="340"/>
      <c r="AO3" s="340"/>
      <c r="AP3" s="340"/>
      <c r="AQ3" s="340"/>
      <c r="AR3" s="340"/>
      <c r="AS3" s="340"/>
      <c r="AT3" s="340"/>
      <c r="AU3" s="340"/>
      <c r="AV3" s="341"/>
      <c r="AW3" s="341"/>
      <c r="AX3" s="341"/>
      <c r="AY3" s="341"/>
    </row>
    <row r="4" spans="1:51" ht="20.25" customHeight="1" x14ac:dyDescent="0.35">
      <c r="A4" s="566" t="s">
        <v>246</v>
      </c>
      <c r="B4" s="566"/>
      <c r="C4" s="566"/>
      <c r="D4" s="566"/>
      <c r="E4" s="566"/>
      <c r="F4" s="566"/>
      <c r="G4" s="566"/>
      <c r="H4" s="566"/>
      <c r="I4" s="566"/>
      <c r="J4" s="566"/>
      <c r="K4" s="566"/>
      <c r="L4" s="566"/>
      <c r="M4" s="566"/>
      <c r="N4" s="566"/>
      <c r="O4" s="566"/>
      <c r="P4" s="566"/>
      <c r="Q4" s="566"/>
      <c r="R4" s="566"/>
      <c r="S4" s="566"/>
      <c r="T4" s="566"/>
      <c r="U4" s="566"/>
      <c r="V4" s="566"/>
      <c r="W4" s="566"/>
      <c r="X4" s="566"/>
      <c r="Y4" s="566"/>
      <c r="Z4" s="566"/>
      <c r="AA4" s="566"/>
      <c r="AB4" s="566"/>
      <c r="AC4" s="566"/>
      <c r="AD4" s="566"/>
      <c r="AE4" s="566"/>
      <c r="AF4" s="566"/>
    </row>
    <row r="5" spans="1:51" x14ac:dyDescent="0.3">
      <c r="V5" s="342"/>
      <c r="W5" s="342"/>
      <c r="X5" s="342"/>
      <c r="Y5" s="342"/>
      <c r="Z5" s="342"/>
      <c r="AA5" s="342"/>
      <c r="AB5" s="342"/>
      <c r="AC5" s="342"/>
      <c r="AD5" s="342"/>
      <c r="AE5" s="342"/>
      <c r="AF5" s="342"/>
      <c r="AG5" s="342"/>
      <c r="AH5" s="342"/>
      <c r="AI5" s="342"/>
      <c r="AL5" s="342"/>
      <c r="AM5" s="342"/>
      <c r="AN5" s="342"/>
      <c r="AO5" s="342"/>
      <c r="AP5" s="342"/>
      <c r="AQ5" s="342"/>
      <c r="AR5" s="342"/>
      <c r="AS5" s="342"/>
      <c r="AT5" s="342"/>
      <c r="AU5" s="342"/>
      <c r="AV5" s="562"/>
      <c r="AW5" s="562"/>
      <c r="AX5" s="562"/>
      <c r="AY5" s="562"/>
    </row>
    <row r="6" spans="1:51" ht="23.25" customHeight="1" thickBot="1" x14ac:dyDescent="0.35">
      <c r="A6" s="567"/>
      <c r="B6" s="180"/>
      <c r="C6" s="181"/>
      <c r="D6" s="570" t="s">
        <v>39</v>
      </c>
      <c r="E6" s="571"/>
      <c r="F6" s="571"/>
      <c r="G6" s="571"/>
      <c r="H6" s="571"/>
      <c r="I6" s="571"/>
      <c r="J6" s="571"/>
      <c r="K6" s="571"/>
      <c r="L6" s="571"/>
      <c r="M6" s="571"/>
      <c r="N6" s="571"/>
      <c r="O6" s="571"/>
      <c r="P6" s="571"/>
      <c r="Q6" s="571"/>
      <c r="R6" s="571"/>
      <c r="S6" s="571"/>
      <c r="T6" s="571"/>
      <c r="U6" s="571"/>
      <c r="V6" s="571"/>
      <c r="W6" s="571"/>
      <c r="X6" s="571"/>
      <c r="Y6" s="571"/>
      <c r="Z6" s="571"/>
      <c r="AA6" s="571"/>
      <c r="AB6" s="571"/>
      <c r="AC6" s="571"/>
      <c r="AD6" s="571"/>
      <c r="AE6" s="571"/>
      <c r="AF6" s="571"/>
      <c r="AG6" s="571"/>
      <c r="AH6" s="571"/>
      <c r="AI6" s="571"/>
      <c r="AJ6" s="369"/>
      <c r="AK6" s="369"/>
      <c r="AL6" s="369"/>
      <c r="AM6" s="369"/>
      <c r="AN6" s="369"/>
      <c r="AO6" s="369"/>
      <c r="AP6" s="369"/>
      <c r="AQ6" s="369"/>
      <c r="AR6" s="369"/>
      <c r="AS6" s="369"/>
      <c r="AT6" s="369"/>
      <c r="AU6" s="369"/>
      <c r="AV6" s="369"/>
      <c r="AW6" s="369"/>
      <c r="AX6" s="369"/>
      <c r="AY6" s="369"/>
    </row>
    <row r="7" spans="1:51" s="183" customFormat="1" ht="23.25" customHeight="1" thickBot="1" x14ac:dyDescent="0.35">
      <c r="A7" s="568"/>
      <c r="B7" s="182"/>
      <c r="C7" s="343"/>
      <c r="D7" s="563">
        <v>2019</v>
      </c>
      <c r="E7" s="564"/>
      <c r="F7" s="564"/>
      <c r="G7" s="564"/>
      <c r="H7" s="564"/>
      <c r="I7" s="564"/>
      <c r="J7" s="564"/>
      <c r="K7" s="564"/>
      <c r="L7" s="564"/>
      <c r="M7" s="564"/>
      <c r="N7" s="564"/>
      <c r="O7" s="564"/>
      <c r="P7" s="564"/>
      <c r="Q7" s="564"/>
      <c r="R7" s="564"/>
      <c r="S7" s="565"/>
      <c r="T7" s="563">
        <v>2020</v>
      </c>
      <c r="U7" s="564"/>
      <c r="V7" s="564"/>
      <c r="W7" s="564"/>
      <c r="X7" s="564"/>
      <c r="Y7" s="564"/>
      <c r="Z7" s="564"/>
      <c r="AA7" s="564"/>
      <c r="AB7" s="564"/>
      <c r="AC7" s="564"/>
      <c r="AD7" s="564"/>
      <c r="AE7" s="564"/>
      <c r="AF7" s="564"/>
      <c r="AG7" s="564"/>
      <c r="AH7" s="564"/>
      <c r="AI7" s="565"/>
      <c r="AJ7" s="563">
        <v>2021</v>
      </c>
      <c r="AK7" s="564"/>
      <c r="AL7" s="564"/>
      <c r="AM7" s="564"/>
      <c r="AN7" s="564"/>
      <c r="AO7" s="564"/>
      <c r="AP7" s="564"/>
      <c r="AQ7" s="564"/>
      <c r="AR7" s="564"/>
      <c r="AS7" s="564"/>
      <c r="AT7" s="564"/>
      <c r="AU7" s="564"/>
      <c r="AV7" s="564"/>
      <c r="AW7" s="564"/>
      <c r="AX7" s="564"/>
      <c r="AY7" s="565"/>
    </row>
    <row r="8" spans="1:51" ht="41.25" customHeight="1" x14ac:dyDescent="0.3">
      <c r="A8" s="569"/>
      <c r="B8" s="184" t="s">
        <v>7</v>
      </c>
      <c r="C8" s="185" t="s">
        <v>40</v>
      </c>
      <c r="D8" s="186" t="s">
        <v>41</v>
      </c>
      <c r="E8" s="186" t="s">
        <v>42</v>
      </c>
      <c r="F8" s="186" t="s">
        <v>43</v>
      </c>
      <c r="G8" s="186" t="s">
        <v>173</v>
      </c>
      <c r="H8" s="186" t="s">
        <v>203</v>
      </c>
      <c r="I8" s="186" t="s">
        <v>240</v>
      </c>
      <c r="J8" s="186" t="s">
        <v>249</v>
      </c>
      <c r="K8" s="186" t="s">
        <v>250</v>
      </c>
      <c r="L8" s="186" t="s">
        <v>251</v>
      </c>
      <c r="M8" s="186" t="s">
        <v>254</v>
      </c>
      <c r="N8" s="186" t="s">
        <v>255</v>
      </c>
      <c r="O8" s="186" t="s">
        <v>256</v>
      </c>
      <c r="P8" s="186" t="s">
        <v>44</v>
      </c>
      <c r="Q8" s="186" t="s">
        <v>204</v>
      </c>
      <c r="R8" s="186" t="s">
        <v>206</v>
      </c>
      <c r="S8" s="186" t="s">
        <v>205</v>
      </c>
      <c r="T8" s="186" t="s">
        <v>41</v>
      </c>
      <c r="U8" s="186" t="s">
        <v>42</v>
      </c>
      <c r="V8" s="186" t="s">
        <v>43</v>
      </c>
      <c r="W8" s="186" t="s">
        <v>173</v>
      </c>
      <c r="X8" s="186" t="s">
        <v>203</v>
      </c>
      <c r="Y8" s="186" t="s">
        <v>240</v>
      </c>
      <c r="Z8" s="186" t="s">
        <v>249</v>
      </c>
      <c r="AA8" s="186" t="s">
        <v>250</v>
      </c>
      <c r="AB8" s="186" t="s">
        <v>251</v>
      </c>
      <c r="AC8" s="186" t="s">
        <v>254</v>
      </c>
      <c r="AD8" s="186" t="s">
        <v>255</v>
      </c>
      <c r="AE8" s="186" t="s">
        <v>256</v>
      </c>
      <c r="AF8" s="187" t="s">
        <v>44</v>
      </c>
      <c r="AG8" s="187" t="s">
        <v>204</v>
      </c>
      <c r="AH8" s="187" t="s">
        <v>206</v>
      </c>
      <c r="AI8" s="187" t="s">
        <v>205</v>
      </c>
      <c r="AJ8" s="186" t="s">
        <v>41</v>
      </c>
      <c r="AK8" s="186" t="s">
        <v>42</v>
      </c>
      <c r="AL8" s="186" t="s">
        <v>43</v>
      </c>
      <c r="AM8" s="186" t="s">
        <v>173</v>
      </c>
      <c r="AN8" s="186" t="s">
        <v>203</v>
      </c>
      <c r="AO8" s="186" t="s">
        <v>240</v>
      </c>
      <c r="AP8" s="186" t="s">
        <v>249</v>
      </c>
      <c r="AQ8" s="186" t="s">
        <v>250</v>
      </c>
      <c r="AR8" s="186" t="s">
        <v>251</v>
      </c>
      <c r="AS8" s="186" t="s">
        <v>254</v>
      </c>
      <c r="AT8" s="186" t="s">
        <v>255</v>
      </c>
      <c r="AU8" s="186" t="s">
        <v>256</v>
      </c>
      <c r="AV8" s="187" t="s">
        <v>44</v>
      </c>
      <c r="AW8" s="187" t="s">
        <v>204</v>
      </c>
      <c r="AX8" s="187" t="s">
        <v>206</v>
      </c>
      <c r="AY8" s="187" t="s">
        <v>205</v>
      </c>
    </row>
    <row r="9" spans="1:51" x14ac:dyDescent="0.3">
      <c r="A9" s="221" t="s">
        <v>332</v>
      </c>
      <c r="B9" s="222" t="s">
        <v>333</v>
      </c>
      <c r="C9" s="468"/>
      <c r="D9" s="469">
        <v>111.3</v>
      </c>
      <c r="E9" s="470">
        <v>110.4</v>
      </c>
      <c r="F9" s="470">
        <v>107.8</v>
      </c>
      <c r="G9" s="470">
        <v>107.7</v>
      </c>
      <c r="H9" s="470">
        <v>108.3</v>
      </c>
      <c r="I9" s="470">
        <v>109.1</v>
      </c>
      <c r="J9" s="470">
        <v>107.6</v>
      </c>
      <c r="K9" s="470">
        <v>107.8</v>
      </c>
      <c r="L9" s="470">
        <v>107.3</v>
      </c>
      <c r="M9" s="470">
        <v>107.3</v>
      </c>
      <c r="N9" s="470">
        <v>108.5</v>
      </c>
      <c r="O9" s="470">
        <v>105.8</v>
      </c>
      <c r="P9" s="469">
        <v>109.83333333333333</v>
      </c>
      <c r="Q9" s="470">
        <v>108.36666666666667</v>
      </c>
      <c r="R9" s="470">
        <v>107.56666666666666</v>
      </c>
      <c r="S9" s="470">
        <v>107.2</v>
      </c>
      <c r="T9" s="471">
        <v>107.2</v>
      </c>
      <c r="U9" s="470">
        <v>106.2</v>
      </c>
      <c r="V9" s="470">
        <v>99.4</v>
      </c>
      <c r="W9" s="470">
        <v>69.900000000000006</v>
      </c>
      <c r="X9" s="470">
        <v>66.2</v>
      </c>
      <c r="Y9" s="470">
        <v>76.7</v>
      </c>
      <c r="Z9" s="470">
        <v>86.8</v>
      </c>
      <c r="AA9" s="470">
        <v>87.8</v>
      </c>
      <c r="AB9" s="470">
        <v>88.9</v>
      </c>
      <c r="AC9" s="470">
        <v>90.3</v>
      </c>
      <c r="AD9" s="470">
        <v>86.3</v>
      </c>
      <c r="AE9" s="472">
        <v>87.8</v>
      </c>
      <c r="AF9" s="469">
        <v>104.26666666666667</v>
      </c>
      <c r="AG9" s="470">
        <v>70.933333333333337</v>
      </c>
      <c r="AH9" s="470">
        <v>87.833333333333329</v>
      </c>
      <c r="AI9" s="473">
        <v>88.133333333333326</v>
      </c>
      <c r="AJ9" s="471">
        <v>87.4</v>
      </c>
      <c r="AK9" s="470">
        <v>85.5</v>
      </c>
      <c r="AL9" s="470">
        <v>93.1</v>
      </c>
      <c r="AM9" s="470">
        <v>104</v>
      </c>
      <c r="AN9" s="470">
        <v>111.4</v>
      </c>
      <c r="AO9" s="470">
        <v>110.6</v>
      </c>
      <c r="AP9" s="470">
        <v>104.8</v>
      </c>
      <c r="AQ9" s="470">
        <v>106.3</v>
      </c>
      <c r="AR9" s="470" t="s">
        <v>174</v>
      </c>
      <c r="AS9" s="470" t="s">
        <v>174</v>
      </c>
      <c r="AT9" s="470" t="s">
        <v>174</v>
      </c>
      <c r="AU9" s="472" t="s">
        <v>174</v>
      </c>
      <c r="AV9" s="469">
        <v>88.666666666666671</v>
      </c>
      <c r="AW9" s="470">
        <v>108.66666666666667</v>
      </c>
      <c r="AX9" s="470" t="s">
        <v>174</v>
      </c>
      <c r="AY9" s="473" t="s">
        <v>174</v>
      </c>
    </row>
    <row r="10" spans="1:51" s="59" customFormat="1" x14ac:dyDescent="0.3">
      <c r="A10" s="223"/>
      <c r="B10" s="224"/>
      <c r="C10" s="224" t="s">
        <v>45</v>
      </c>
      <c r="D10" s="225">
        <v>-1.5044247787610645E-2</v>
      </c>
      <c r="E10" s="226">
        <v>-2.1276595744680778E-2</v>
      </c>
      <c r="F10" s="226">
        <v>-3.6639857015192213E-2</v>
      </c>
      <c r="G10" s="226">
        <v>-2.3572076155938298E-2</v>
      </c>
      <c r="H10" s="226">
        <v>-2.6954177897574125E-2</v>
      </c>
      <c r="I10" s="226">
        <v>-3.6219081272084883E-2</v>
      </c>
      <c r="J10" s="226">
        <v>-4.7787610619469074E-2</v>
      </c>
      <c r="K10" s="226">
        <v>-4.262877442273532E-2</v>
      </c>
      <c r="L10" s="226">
        <v>-3.8530465949820764E-2</v>
      </c>
      <c r="M10" s="226">
        <v>-2.8079710144927612E-2</v>
      </c>
      <c r="N10" s="226">
        <v>-2.3402340234023353E-2</v>
      </c>
      <c r="O10" s="226">
        <v>-5.1971326164874529E-2</v>
      </c>
      <c r="P10" s="225">
        <v>-2.4281907018063504E-2</v>
      </c>
      <c r="Q10" s="226">
        <v>-2.8972520908004784E-2</v>
      </c>
      <c r="R10" s="226">
        <v>-4.3001186239620362E-2</v>
      </c>
      <c r="S10" s="226">
        <v>-3.4524166916841868E-2</v>
      </c>
      <c r="T10" s="227">
        <v>-3.6837376460017918E-2</v>
      </c>
      <c r="U10" s="226">
        <v>-3.8043478260869588E-2</v>
      </c>
      <c r="V10" s="226">
        <v>-7.7922077922077851E-2</v>
      </c>
      <c r="W10" s="226">
        <v>-0.35097493036211697</v>
      </c>
      <c r="X10" s="226">
        <v>-0.38873499538319478</v>
      </c>
      <c r="Y10" s="226">
        <v>-0.29697525206232805</v>
      </c>
      <c r="Z10" s="226">
        <v>-0.19330855018587359</v>
      </c>
      <c r="AA10" s="226">
        <v>-0.1855287569573284</v>
      </c>
      <c r="AB10" s="226">
        <v>-0.17148182665424036</v>
      </c>
      <c r="AC10" s="226">
        <v>-0.15843429636533085</v>
      </c>
      <c r="AD10" s="226">
        <v>-0.20460829493087559</v>
      </c>
      <c r="AE10" s="228">
        <v>-0.17013232514177695</v>
      </c>
      <c r="AF10" s="225">
        <v>-5.0682852807283733E-2</v>
      </c>
      <c r="AG10" s="226">
        <v>-0.34543217471547216</v>
      </c>
      <c r="AH10" s="226">
        <v>-0.18345212271459563</v>
      </c>
      <c r="AI10" s="229">
        <v>-0.17786069651741304</v>
      </c>
      <c r="AJ10" s="227">
        <v>-0.18470149253731341</v>
      </c>
      <c r="AK10" s="226">
        <v>-0.19491525423728814</v>
      </c>
      <c r="AL10" s="226">
        <v>-6.3380281690140955E-2</v>
      </c>
      <c r="AM10" s="226">
        <v>0.48783977110157356</v>
      </c>
      <c r="AN10" s="226">
        <v>0.68277945619335345</v>
      </c>
      <c r="AO10" s="226">
        <v>0.44198174706649268</v>
      </c>
      <c r="AP10" s="226">
        <v>0.20737327188940094</v>
      </c>
      <c r="AQ10" s="226">
        <v>0.21070615034168566</v>
      </c>
      <c r="AR10" s="226" t="s">
        <v>174</v>
      </c>
      <c r="AS10" s="226" t="s">
        <v>174</v>
      </c>
      <c r="AT10" s="226" t="s">
        <v>174</v>
      </c>
      <c r="AU10" s="228" t="s">
        <v>174</v>
      </c>
      <c r="AV10" s="225">
        <v>-0.14961636828644495</v>
      </c>
      <c r="AW10" s="226">
        <v>0.53195488721804507</v>
      </c>
      <c r="AX10" s="226" t="s">
        <v>174</v>
      </c>
      <c r="AY10" s="229" t="s">
        <v>174</v>
      </c>
    </row>
    <row r="11" spans="1:51" x14ac:dyDescent="0.3">
      <c r="A11" s="223" t="s">
        <v>334</v>
      </c>
      <c r="B11" s="224" t="s">
        <v>333</v>
      </c>
      <c r="C11" s="196"/>
      <c r="D11" s="230">
        <v>112.5</v>
      </c>
      <c r="E11" s="231">
        <v>112</v>
      </c>
      <c r="F11" s="231">
        <v>111.6</v>
      </c>
      <c r="G11" s="231">
        <v>113.1</v>
      </c>
      <c r="H11" s="231">
        <v>111.4</v>
      </c>
      <c r="I11" s="231">
        <v>111.4</v>
      </c>
      <c r="J11" s="231">
        <v>109.5</v>
      </c>
      <c r="K11" s="231">
        <v>112.9</v>
      </c>
      <c r="L11" s="231">
        <v>111.9</v>
      </c>
      <c r="M11" s="231">
        <v>110.8</v>
      </c>
      <c r="N11" s="231">
        <v>111.1</v>
      </c>
      <c r="O11" s="231">
        <v>111.7</v>
      </c>
      <c r="P11" s="230">
        <v>112.03333333333335</v>
      </c>
      <c r="Q11" s="231">
        <v>111.96666666666665</v>
      </c>
      <c r="R11" s="231">
        <v>111.43333333333334</v>
      </c>
      <c r="S11" s="231">
        <v>111.19999999999999</v>
      </c>
      <c r="T11" s="232">
        <v>112.5</v>
      </c>
      <c r="U11" s="231">
        <v>112.7</v>
      </c>
      <c r="V11" s="231">
        <v>107.3</v>
      </c>
      <c r="W11" s="231">
        <v>74.7</v>
      </c>
      <c r="X11" s="231">
        <v>92.3</v>
      </c>
      <c r="Y11" s="231">
        <v>94.7</v>
      </c>
      <c r="Z11" s="231">
        <v>97</v>
      </c>
      <c r="AA11" s="231">
        <v>101.9</v>
      </c>
      <c r="AB11" s="231">
        <v>100.6</v>
      </c>
      <c r="AC11" s="231">
        <v>101.7</v>
      </c>
      <c r="AD11" s="231">
        <v>97.7</v>
      </c>
      <c r="AE11" s="233">
        <v>99</v>
      </c>
      <c r="AF11" s="230">
        <v>110.83333333333333</v>
      </c>
      <c r="AG11" s="231">
        <v>87.233333333333334</v>
      </c>
      <c r="AH11" s="231">
        <v>99.833333333333329</v>
      </c>
      <c r="AI11" s="234">
        <v>99.466666666666654</v>
      </c>
      <c r="AJ11" s="232">
        <v>98</v>
      </c>
      <c r="AK11" s="231">
        <v>98</v>
      </c>
      <c r="AL11" s="231">
        <v>103.2</v>
      </c>
      <c r="AM11" s="231">
        <v>111.6</v>
      </c>
      <c r="AN11" s="231">
        <v>110.2</v>
      </c>
      <c r="AO11" s="231">
        <v>109.5</v>
      </c>
      <c r="AP11" s="231">
        <v>108.3</v>
      </c>
      <c r="AQ11" s="231">
        <v>107.7</v>
      </c>
      <c r="AR11" s="231" t="s">
        <v>174</v>
      </c>
      <c r="AS11" s="231" t="s">
        <v>174</v>
      </c>
      <c r="AT11" s="231" t="s">
        <v>174</v>
      </c>
      <c r="AU11" s="233" t="s">
        <v>174</v>
      </c>
      <c r="AV11" s="230">
        <v>99.733333333333334</v>
      </c>
      <c r="AW11" s="231">
        <v>110.43333333333334</v>
      </c>
      <c r="AX11" s="231" t="s">
        <v>174</v>
      </c>
      <c r="AY11" s="234" t="s">
        <v>174</v>
      </c>
    </row>
    <row r="12" spans="1:51" x14ac:dyDescent="0.3">
      <c r="A12" s="235"/>
      <c r="B12" s="236"/>
      <c r="C12" s="236" t="s">
        <v>45</v>
      </c>
      <c r="D12" s="237">
        <v>-5.3050397877983588E-3</v>
      </c>
      <c r="E12" s="238">
        <v>-2.4390243902439001E-2</v>
      </c>
      <c r="F12" s="238">
        <v>-1.3262599469496022E-2</v>
      </c>
      <c r="G12" s="238">
        <v>-1.3949433304272087E-2</v>
      </c>
      <c r="H12" s="238">
        <v>-2.5371828521434745E-2</v>
      </c>
      <c r="I12" s="238">
        <v>-2.1949078138718173E-2</v>
      </c>
      <c r="J12" s="238">
        <v>-4.5335658238884066E-2</v>
      </c>
      <c r="K12" s="238">
        <v>1.7746228926353402E-3</v>
      </c>
      <c r="L12" s="238">
        <v>-6.2166962699821372E-3</v>
      </c>
      <c r="M12" s="238">
        <v>-2.6362038664323375E-2</v>
      </c>
      <c r="N12" s="238">
        <v>-3.8927335640138408E-2</v>
      </c>
      <c r="O12" s="238">
        <v>-3.2900432900432874E-2</v>
      </c>
      <c r="P12" s="237">
        <v>-1.4369501466275593E-2</v>
      </c>
      <c r="Q12" s="238">
        <v>-2.0414114902303961E-2</v>
      </c>
      <c r="R12" s="238">
        <v>-1.6764705882352866E-2</v>
      </c>
      <c r="S12" s="238">
        <v>-3.2763119744853575E-2</v>
      </c>
      <c r="T12" s="239">
        <v>0</v>
      </c>
      <c r="U12" s="238">
        <v>6.2500000000000255E-3</v>
      </c>
      <c r="V12" s="238">
        <v>-3.8530465949820764E-2</v>
      </c>
      <c r="W12" s="238">
        <v>-0.33952254641909807</v>
      </c>
      <c r="X12" s="238">
        <v>-0.17145421903052072</v>
      </c>
      <c r="Y12" s="238">
        <v>-0.14991023339317774</v>
      </c>
      <c r="Z12" s="238">
        <v>-0.11415525114155251</v>
      </c>
      <c r="AA12" s="238">
        <v>-9.7431355181576612E-2</v>
      </c>
      <c r="AB12" s="238">
        <v>-0.10098302055406623</v>
      </c>
      <c r="AC12" s="238">
        <v>-8.2129963898916913E-2</v>
      </c>
      <c r="AD12" s="238">
        <v>-0.12061206120612054</v>
      </c>
      <c r="AE12" s="240">
        <v>-0.11369740376007165</v>
      </c>
      <c r="AF12" s="237">
        <v>-1.0711097887533624E-2</v>
      </c>
      <c r="AG12" s="238">
        <v>-0.22089907710628154</v>
      </c>
      <c r="AH12" s="238">
        <v>-0.10409811546515113</v>
      </c>
      <c r="AI12" s="241">
        <v>-0.10551558752997604</v>
      </c>
      <c r="AJ12" s="239">
        <v>-0.12888888888888889</v>
      </c>
      <c r="AK12" s="238">
        <v>-0.13043478260869568</v>
      </c>
      <c r="AL12" s="238">
        <v>-3.8210624417520919E-2</v>
      </c>
      <c r="AM12" s="238">
        <v>0.4939759036144577</v>
      </c>
      <c r="AN12" s="238">
        <v>0.19393282773564471</v>
      </c>
      <c r="AO12" s="238">
        <v>0.15628299894403375</v>
      </c>
      <c r="AP12" s="238">
        <v>0.11649484536082472</v>
      </c>
      <c r="AQ12" s="238">
        <v>5.6918547595682011E-2</v>
      </c>
      <c r="AR12" s="238" t="s">
        <v>174</v>
      </c>
      <c r="AS12" s="238" t="s">
        <v>174</v>
      </c>
      <c r="AT12" s="238" t="s">
        <v>174</v>
      </c>
      <c r="AU12" s="240" t="s">
        <v>174</v>
      </c>
      <c r="AV12" s="237">
        <v>-0.10015037593984957</v>
      </c>
      <c r="AW12" s="238">
        <v>0.26595338173481087</v>
      </c>
      <c r="AX12" s="238" t="s">
        <v>174</v>
      </c>
      <c r="AY12" s="241" t="s">
        <v>174</v>
      </c>
    </row>
    <row r="13" spans="1:51" x14ac:dyDescent="0.3">
      <c r="A13" s="221" t="s">
        <v>335</v>
      </c>
      <c r="B13" s="222" t="s">
        <v>46</v>
      </c>
      <c r="C13" s="474" t="s">
        <v>336</v>
      </c>
      <c r="D13" s="242">
        <v>-7.7579709076333325E-2</v>
      </c>
      <c r="E13" s="243">
        <v>-9.2105708189000005E-2</v>
      </c>
      <c r="F13" s="243">
        <v>-0.10259657971199999</v>
      </c>
      <c r="G13" s="243">
        <v>-0.10840110765133333</v>
      </c>
      <c r="H13" s="243">
        <v>-0.10643367921333333</v>
      </c>
      <c r="I13" s="243">
        <v>-0.10065136872266667</v>
      </c>
      <c r="J13" s="243">
        <v>-9.990541708499999E-2</v>
      </c>
      <c r="K13" s="243">
        <v>-0.10323251858433334</v>
      </c>
      <c r="L13" s="243">
        <v>-0.12159657849299998</v>
      </c>
      <c r="M13" s="243">
        <v>-0.13279027078233333</v>
      </c>
      <c r="N13" s="243">
        <v>-0.130043907761</v>
      </c>
      <c r="O13" s="243">
        <v>-0.11661498335866667</v>
      </c>
      <c r="P13" s="242"/>
      <c r="Q13" s="243"/>
      <c r="R13" s="243"/>
      <c r="S13" s="243"/>
      <c r="T13" s="244">
        <v>-9.9470537973666673E-2</v>
      </c>
      <c r="U13" s="243">
        <v>-0.10224600429900001</v>
      </c>
      <c r="V13" s="243">
        <v>-0.120849135435</v>
      </c>
      <c r="W13" s="243">
        <v>-0.2363391287836667</v>
      </c>
      <c r="X13" s="243">
        <v>-0.42854239983300002</v>
      </c>
      <c r="Y13" s="243">
        <v>-0.58864167046033333</v>
      </c>
      <c r="Z13" s="243">
        <v>-0.61972288793699992</v>
      </c>
      <c r="AA13" s="243">
        <v>-0.54900958973533331</v>
      </c>
      <c r="AB13" s="243">
        <v>-0.48620073599033331</v>
      </c>
      <c r="AC13" s="243">
        <v>-0.44395250073766668</v>
      </c>
      <c r="AD13" s="243">
        <v>-0.4167929202916667</v>
      </c>
      <c r="AE13" s="245">
        <v>-0.37980595186599997</v>
      </c>
      <c r="AF13" s="475"/>
      <c r="AG13" s="476"/>
      <c r="AH13" s="476"/>
      <c r="AI13" s="477"/>
      <c r="AJ13" s="244">
        <v>-0.34814469645899998</v>
      </c>
      <c r="AK13" s="243">
        <v>-0.3274032356626666</v>
      </c>
      <c r="AL13" s="243">
        <v>-0.31422619116566664</v>
      </c>
      <c r="AM13" s="243">
        <v>-0.29476841324433334</v>
      </c>
      <c r="AN13" s="243">
        <v>-0.22598180766266665</v>
      </c>
      <c r="AO13" s="243">
        <v>-0.16555680640566667</v>
      </c>
      <c r="AP13" s="243">
        <v>-0.12028757614500001</v>
      </c>
      <c r="AQ13" s="243" t="s">
        <v>174</v>
      </c>
      <c r="AR13" s="243" t="s">
        <v>174</v>
      </c>
      <c r="AS13" s="243" t="s">
        <v>174</v>
      </c>
      <c r="AT13" s="243" t="s">
        <v>174</v>
      </c>
      <c r="AU13" s="245" t="s">
        <v>174</v>
      </c>
      <c r="AV13" s="475"/>
      <c r="AW13" s="476"/>
      <c r="AX13" s="476"/>
      <c r="AY13" s="477"/>
    </row>
    <row r="14" spans="1:51" x14ac:dyDescent="0.3">
      <c r="A14" s="478"/>
      <c r="B14" s="236"/>
      <c r="C14" s="236" t="s">
        <v>337</v>
      </c>
      <c r="D14" s="237">
        <v>-0.104344689078</v>
      </c>
      <c r="E14" s="238">
        <v>-0.101286643836</v>
      </c>
      <c r="F14" s="238">
        <v>-0.10215840622199999</v>
      </c>
      <c r="G14" s="238">
        <v>-0.12175827289600001</v>
      </c>
      <c r="H14" s="238">
        <v>-9.5384358521999987E-2</v>
      </c>
      <c r="I14" s="238">
        <v>-8.4811474750000004E-2</v>
      </c>
      <c r="J14" s="238">
        <v>-0.119520417983</v>
      </c>
      <c r="K14" s="238">
        <v>-0.10536566302</v>
      </c>
      <c r="L14" s="238">
        <v>-0.13990365447600001</v>
      </c>
      <c r="M14" s="238">
        <v>-0.153101494851</v>
      </c>
      <c r="N14" s="238">
        <v>-9.7126573956000009E-2</v>
      </c>
      <c r="O14" s="238">
        <v>-9.9616881269000007E-2</v>
      </c>
      <c r="P14" s="237"/>
      <c r="Q14" s="238"/>
      <c r="R14" s="238"/>
      <c r="S14" s="238"/>
      <c r="T14" s="239">
        <v>-0.101668158696</v>
      </c>
      <c r="U14" s="238">
        <v>-0.10545297293200001</v>
      </c>
      <c r="V14" s="238">
        <v>-0.15542627467699999</v>
      </c>
      <c r="W14" s="238">
        <v>-0.44813813874200004</v>
      </c>
      <c r="X14" s="238">
        <v>-0.68206278608000004</v>
      </c>
      <c r="Y14" s="238">
        <v>-0.63572408655900003</v>
      </c>
      <c r="Z14" s="238">
        <v>-0.54138179117200003</v>
      </c>
      <c r="AA14" s="238">
        <v>-0.46992289147500005</v>
      </c>
      <c r="AB14" s="238">
        <v>-0.44729752532399997</v>
      </c>
      <c r="AC14" s="238">
        <v>-0.41463708541400002</v>
      </c>
      <c r="AD14" s="238">
        <v>-0.38844415013700001</v>
      </c>
      <c r="AE14" s="240">
        <v>-0.33633662004699999</v>
      </c>
      <c r="AF14" s="479"/>
      <c r="AG14" s="480"/>
      <c r="AH14" s="480"/>
      <c r="AI14" s="481"/>
      <c r="AJ14" s="239">
        <v>-0.319653319193</v>
      </c>
      <c r="AK14" s="238">
        <v>-0.32621976774799999</v>
      </c>
      <c r="AL14" s="238">
        <v>-0.29680548655599998</v>
      </c>
      <c r="AM14" s="238">
        <v>-0.26127998542899999</v>
      </c>
      <c r="AN14" s="238">
        <v>-0.11985995100300001</v>
      </c>
      <c r="AO14" s="238">
        <v>-0.115530482785</v>
      </c>
      <c r="AP14" s="238">
        <v>-0.12547229464699999</v>
      </c>
      <c r="AQ14" s="238" t="s">
        <v>174</v>
      </c>
      <c r="AR14" s="238" t="s">
        <v>174</v>
      </c>
      <c r="AS14" s="238" t="s">
        <v>174</v>
      </c>
      <c r="AT14" s="238" t="s">
        <v>174</v>
      </c>
      <c r="AU14" s="240" t="s">
        <v>174</v>
      </c>
      <c r="AV14" s="479"/>
      <c r="AW14" s="480"/>
      <c r="AX14" s="480"/>
      <c r="AY14" s="481"/>
    </row>
    <row r="15" spans="1:51" x14ac:dyDescent="0.3">
      <c r="A15" s="223" t="s">
        <v>175</v>
      </c>
      <c r="B15" s="224" t="s">
        <v>46</v>
      </c>
      <c r="C15" s="224" t="s">
        <v>176</v>
      </c>
      <c r="D15" s="230">
        <v>112.07</v>
      </c>
      <c r="E15" s="231">
        <v>107.66</v>
      </c>
      <c r="F15" s="231">
        <v>112.6</v>
      </c>
      <c r="G15" s="231">
        <v>111.12</v>
      </c>
      <c r="H15" s="231">
        <v>122.24</v>
      </c>
      <c r="I15" s="231">
        <v>107.31</v>
      </c>
      <c r="J15" s="231">
        <v>121.74</v>
      </c>
      <c r="K15" s="231">
        <v>92.31</v>
      </c>
      <c r="L15" s="231">
        <v>109.99</v>
      </c>
      <c r="M15" s="231">
        <v>118.54</v>
      </c>
      <c r="N15" s="231">
        <v>112.7</v>
      </c>
      <c r="O15" s="231">
        <v>107.73</v>
      </c>
      <c r="P15" s="230">
        <v>110.77666666666666</v>
      </c>
      <c r="Q15" s="231">
        <v>113.55666666666667</v>
      </c>
      <c r="R15" s="231">
        <v>108.01333333333334</v>
      </c>
      <c r="S15" s="231">
        <v>112.99000000000001</v>
      </c>
      <c r="T15" s="232">
        <v>111.93</v>
      </c>
      <c r="U15" s="231">
        <v>104.57</v>
      </c>
      <c r="V15" s="231">
        <v>102.12</v>
      </c>
      <c r="W15" s="231">
        <v>73.39</v>
      </c>
      <c r="X15" s="231">
        <v>83.56</v>
      </c>
      <c r="Y15" s="231">
        <v>95.32</v>
      </c>
      <c r="Z15" s="231">
        <v>108.58</v>
      </c>
      <c r="AA15" s="231">
        <v>86.98</v>
      </c>
      <c r="AB15" s="231">
        <v>108.13</v>
      </c>
      <c r="AC15" s="231">
        <v>109.36</v>
      </c>
      <c r="AD15" s="231">
        <v>108.26</v>
      </c>
      <c r="AE15" s="233">
        <v>100.77</v>
      </c>
      <c r="AF15" s="230">
        <v>106.20666666666666</v>
      </c>
      <c r="AG15" s="231">
        <v>84.089999999999989</v>
      </c>
      <c r="AH15" s="231">
        <v>101.23</v>
      </c>
      <c r="AI15" s="234">
        <v>106.13</v>
      </c>
      <c r="AJ15" s="232">
        <v>101.86</v>
      </c>
      <c r="AK15" s="231">
        <v>101.19</v>
      </c>
      <c r="AL15" s="231">
        <v>118.93</v>
      </c>
      <c r="AM15" s="231">
        <v>112.78</v>
      </c>
      <c r="AN15" s="231">
        <v>114.99</v>
      </c>
      <c r="AO15" s="231">
        <v>113.22</v>
      </c>
      <c r="AP15" s="231">
        <v>121.41</v>
      </c>
      <c r="AQ15" s="231" t="s">
        <v>174</v>
      </c>
      <c r="AR15" s="231" t="s">
        <v>174</v>
      </c>
      <c r="AS15" s="231" t="s">
        <v>174</v>
      </c>
      <c r="AT15" s="231" t="s">
        <v>174</v>
      </c>
      <c r="AU15" s="233" t="s">
        <v>174</v>
      </c>
      <c r="AV15" s="230">
        <v>107.32666666666667</v>
      </c>
      <c r="AW15" s="231">
        <v>113.66333333333334</v>
      </c>
      <c r="AX15" s="231" t="s">
        <v>174</v>
      </c>
      <c r="AY15" s="234" t="s">
        <v>174</v>
      </c>
    </row>
    <row r="16" spans="1:51" x14ac:dyDescent="0.3">
      <c r="A16" s="223"/>
      <c r="B16" s="224"/>
      <c r="C16" s="224" t="s">
        <v>45</v>
      </c>
      <c r="D16" s="225">
        <v>3.052873563218398E-2</v>
      </c>
      <c r="E16" s="226">
        <v>1.0227801022779203E-3</v>
      </c>
      <c r="F16" s="226">
        <v>-2.8305143251639749E-2</v>
      </c>
      <c r="G16" s="226">
        <v>7.5256142896000713E-3</v>
      </c>
      <c r="H16" s="226">
        <v>2.7658680117696406E-2</v>
      </c>
      <c r="I16" s="226">
        <v>-9.228556927761801E-2</v>
      </c>
      <c r="J16" s="226">
        <v>2.9658922392485467E-3</v>
      </c>
      <c r="K16" s="226">
        <v>-6.7858224780369625E-2</v>
      </c>
      <c r="L16" s="226">
        <v>-2.3786278512470033E-2</v>
      </c>
      <c r="M16" s="226">
        <v>-9.2709650231768135E-4</v>
      </c>
      <c r="N16" s="226">
        <v>-1.6579406631762623E-2</v>
      </c>
      <c r="O16" s="226">
        <v>7.6700028060987793E-3</v>
      </c>
      <c r="P16" s="225">
        <v>4.5156240592434473E-4</v>
      </c>
      <c r="Q16" s="226">
        <v>-1.954181776319578E-2</v>
      </c>
      <c r="R16" s="226">
        <v>-2.7140626876425978E-2</v>
      </c>
      <c r="S16" s="226">
        <v>-3.4983537158982275E-3</v>
      </c>
      <c r="T16" s="227">
        <v>-1.2492192379761492E-3</v>
      </c>
      <c r="U16" s="226">
        <v>-2.8701467583132113E-2</v>
      </c>
      <c r="V16" s="226">
        <v>-9.3072824156305523E-2</v>
      </c>
      <c r="W16" s="226">
        <v>-0.33954283657307416</v>
      </c>
      <c r="X16" s="226">
        <v>-0.31642670157068054</v>
      </c>
      <c r="Y16" s="226">
        <v>-0.11173236417854823</v>
      </c>
      <c r="Z16" s="226">
        <v>-0.10809922786265816</v>
      </c>
      <c r="AA16" s="226">
        <v>-5.7740223161087553E-2</v>
      </c>
      <c r="AB16" s="226">
        <v>-1.691062823893091E-2</v>
      </c>
      <c r="AC16" s="226">
        <v>-7.7442213598785226E-2</v>
      </c>
      <c r="AD16" s="226">
        <v>-3.9396628216504012E-2</v>
      </c>
      <c r="AE16" s="228">
        <v>-6.46059593428015E-2</v>
      </c>
      <c r="AF16" s="225">
        <v>-4.1254175066951469E-2</v>
      </c>
      <c r="AG16" s="226">
        <v>-0.25948865470983662</v>
      </c>
      <c r="AH16" s="226">
        <v>-6.2800888779163053E-2</v>
      </c>
      <c r="AI16" s="229">
        <v>-6.0713337463492459E-2</v>
      </c>
      <c r="AJ16" s="227">
        <v>-8.9966943625480272E-2</v>
      </c>
      <c r="AK16" s="226">
        <v>-3.2322845940518333E-2</v>
      </c>
      <c r="AL16" s="226">
        <v>0.16461026243634946</v>
      </c>
      <c r="AM16" s="226">
        <v>0.53672162419948222</v>
      </c>
      <c r="AN16" s="226">
        <v>0.37613690761129731</v>
      </c>
      <c r="AO16" s="226">
        <v>0.18778850188837609</v>
      </c>
      <c r="AP16" s="226">
        <v>0.118161724074415</v>
      </c>
      <c r="AQ16" s="226" t="s">
        <v>174</v>
      </c>
      <c r="AR16" s="226" t="s">
        <v>174</v>
      </c>
      <c r="AS16" s="226" t="s">
        <v>174</v>
      </c>
      <c r="AT16" s="226" t="s">
        <v>174</v>
      </c>
      <c r="AU16" s="228" t="s">
        <v>174</v>
      </c>
      <c r="AV16" s="225">
        <v>1.0545477371163185E-2</v>
      </c>
      <c r="AW16" s="226">
        <v>0.35168668490109828</v>
      </c>
      <c r="AX16" s="226" t="s">
        <v>174</v>
      </c>
      <c r="AY16" s="229" t="s">
        <v>174</v>
      </c>
    </row>
    <row r="17" spans="1:51" x14ac:dyDescent="0.3">
      <c r="A17" s="223" t="s">
        <v>177</v>
      </c>
      <c r="B17" s="224" t="s">
        <v>46</v>
      </c>
      <c r="C17" s="224"/>
      <c r="D17" s="225"/>
      <c r="E17" s="226"/>
      <c r="F17" s="226"/>
      <c r="G17" s="226"/>
      <c r="H17" s="226"/>
      <c r="I17" s="226"/>
      <c r="J17" s="226"/>
      <c r="P17" s="225"/>
      <c r="Q17" s="226"/>
      <c r="R17" s="226"/>
      <c r="S17" s="226"/>
      <c r="T17" s="227"/>
      <c r="U17" s="226"/>
      <c r="V17" s="226"/>
      <c r="W17" s="226"/>
      <c r="X17" s="226"/>
      <c r="Y17" s="226"/>
      <c r="Z17" s="226"/>
      <c r="AA17" s="226"/>
      <c r="AB17" s="226"/>
      <c r="AC17" s="226"/>
      <c r="AD17" s="226"/>
      <c r="AE17" s="228"/>
      <c r="AF17" s="225"/>
      <c r="AG17" s="226"/>
      <c r="AH17" s="226"/>
      <c r="AI17" s="229"/>
      <c r="AJ17" s="227"/>
      <c r="AK17" s="226"/>
      <c r="AL17" s="226"/>
      <c r="AM17" s="226"/>
      <c r="AN17" s="226"/>
      <c r="AO17" s="226"/>
      <c r="AP17" s="226"/>
      <c r="AQ17" s="226"/>
      <c r="AR17" s="226"/>
      <c r="AS17" s="226"/>
      <c r="AT17" s="226"/>
      <c r="AU17" s="228"/>
      <c r="AV17" s="225"/>
      <c r="AW17" s="226"/>
      <c r="AX17" s="226"/>
      <c r="AY17" s="229"/>
    </row>
    <row r="18" spans="1:51" x14ac:dyDescent="0.3">
      <c r="A18" s="246" t="s">
        <v>29</v>
      </c>
      <c r="B18" s="224"/>
      <c r="C18" s="224" t="s">
        <v>176</v>
      </c>
      <c r="D18" s="230">
        <v>106.94</v>
      </c>
      <c r="E18" s="231">
        <v>106.9</v>
      </c>
      <c r="F18" s="231">
        <v>107.13</v>
      </c>
      <c r="G18" s="231">
        <v>107.07</v>
      </c>
      <c r="H18" s="231">
        <v>107.4</v>
      </c>
      <c r="I18" s="231">
        <v>107.31</v>
      </c>
      <c r="J18" s="231">
        <v>108.01</v>
      </c>
      <c r="K18" s="231">
        <v>107.68</v>
      </c>
      <c r="L18" s="231">
        <v>107.9</v>
      </c>
      <c r="M18" s="231">
        <v>107.18</v>
      </c>
      <c r="N18" s="231">
        <v>107.32</v>
      </c>
      <c r="O18" s="231">
        <v>107.63</v>
      </c>
      <c r="P18" s="230">
        <v>106.99000000000001</v>
      </c>
      <c r="Q18" s="231">
        <v>107.25999999999999</v>
      </c>
      <c r="R18" s="231">
        <v>107.86333333333334</v>
      </c>
      <c r="S18" s="231">
        <v>107.37666666666667</v>
      </c>
      <c r="T18" s="232">
        <v>106.28</v>
      </c>
      <c r="U18" s="231">
        <v>106.17</v>
      </c>
      <c r="V18" s="231">
        <v>105.98</v>
      </c>
      <c r="W18" s="231">
        <v>103.71</v>
      </c>
      <c r="X18" s="231">
        <v>103.68</v>
      </c>
      <c r="Y18" s="231">
        <v>104.24</v>
      </c>
      <c r="Z18" s="231">
        <v>104.69</v>
      </c>
      <c r="AA18" s="231">
        <v>104.58</v>
      </c>
      <c r="AB18" s="231">
        <v>104.52</v>
      </c>
      <c r="AC18" s="231">
        <v>103.99</v>
      </c>
      <c r="AD18" s="231">
        <v>104.51</v>
      </c>
      <c r="AE18" s="233">
        <v>104.35</v>
      </c>
      <c r="AF18" s="230">
        <v>106.14333333333333</v>
      </c>
      <c r="AG18" s="231">
        <v>103.87666666666667</v>
      </c>
      <c r="AH18" s="231">
        <v>104.59666666666665</v>
      </c>
      <c r="AI18" s="234">
        <v>104.28333333333335</v>
      </c>
      <c r="AJ18" s="232">
        <v>103.47</v>
      </c>
      <c r="AK18" s="231">
        <v>103.45</v>
      </c>
      <c r="AL18" s="231">
        <v>103.74</v>
      </c>
      <c r="AM18" s="231">
        <v>103.87</v>
      </c>
      <c r="AN18" s="231">
        <v>104.17</v>
      </c>
      <c r="AO18" s="231">
        <v>104.5</v>
      </c>
      <c r="AP18" s="231">
        <v>105.52</v>
      </c>
      <c r="AQ18" s="231" t="s">
        <v>174</v>
      </c>
      <c r="AR18" s="231" t="s">
        <v>174</v>
      </c>
      <c r="AS18" s="231" t="s">
        <v>174</v>
      </c>
      <c r="AT18" s="231" t="s">
        <v>174</v>
      </c>
      <c r="AU18" s="233" t="s">
        <v>174</v>
      </c>
      <c r="AV18" s="230">
        <v>103.55333333333334</v>
      </c>
      <c r="AW18" s="231">
        <v>104.18</v>
      </c>
      <c r="AX18" s="231" t="s">
        <v>174</v>
      </c>
      <c r="AY18" s="234" t="s">
        <v>174</v>
      </c>
    </row>
    <row r="19" spans="1:51" x14ac:dyDescent="0.3">
      <c r="A19" s="223"/>
      <c r="B19" s="224"/>
      <c r="C19" s="224" t="s">
        <v>45</v>
      </c>
      <c r="D19" s="225">
        <v>1.4611005692599689E-2</v>
      </c>
      <c r="E19" s="226">
        <v>1.2310606060606234E-2</v>
      </c>
      <c r="F19" s="226">
        <v>1.0088629077880284E-2</v>
      </c>
      <c r="G19" s="226">
        <v>6.4861816130851934E-3</v>
      </c>
      <c r="H19" s="226">
        <v>7.8828828828829949E-3</v>
      </c>
      <c r="I19" s="226">
        <v>2.522421524663514E-3</v>
      </c>
      <c r="J19" s="226">
        <v>5.7733494738802446E-3</v>
      </c>
      <c r="K19" s="226">
        <v>5.1339494072624343E-3</v>
      </c>
      <c r="L19" s="226">
        <v>7.5637314408440659E-3</v>
      </c>
      <c r="M19" s="226">
        <v>9.3309694877348191E-5</v>
      </c>
      <c r="N19" s="226">
        <v>-1.8601190476191221E-3</v>
      </c>
      <c r="O19" s="226">
        <v>-2.9643353404354401E-3</v>
      </c>
      <c r="P19" s="225">
        <v>1.2332050715952895E-2</v>
      </c>
      <c r="Q19" s="226">
        <v>5.6253515844738424E-3</v>
      </c>
      <c r="R19" s="226">
        <v>6.1565249836759818E-3</v>
      </c>
      <c r="S19" s="226">
        <v>-1.5807091495165049E-3</v>
      </c>
      <c r="T19" s="227">
        <v>-6.1716850570412872E-3</v>
      </c>
      <c r="U19" s="226">
        <v>-6.8288119738073756E-3</v>
      </c>
      <c r="V19" s="226">
        <v>-1.0734621487911796E-2</v>
      </c>
      <c r="W19" s="226">
        <v>-3.1381339310731275E-2</v>
      </c>
      <c r="X19" s="226">
        <v>-3.4636871508379838E-2</v>
      </c>
      <c r="Y19" s="226">
        <v>-2.8608703755474921E-2</v>
      </c>
      <c r="Z19" s="226">
        <v>-3.0737894639385244E-2</v>
      </c>
      <c r="AA19" s="226">
        <v>-2.8789004457652395E-2</v>
      </c>
      <c r="AB19" s="226">
        <v>-3.1325301204819314E-2</v>
      </c>
      <c r="AC19" s="226">
        <v>-2.976301548796428E-2</v>
      </c>
      <c r="AD19" s="226">
        <v>-2.6183376816995719E-2</v>
      </c>
      <c r="AE19" s="228">
        <v>-3.0474774691071359E-2</v>
      </c>
      <c r="AF19" s="225">
        <v>-7.9135121662461741E-3</v>
      </c>
      <c r="AG19" s="226">
        <v>-3.1543290446889111E-2</v>
      </c>
      <c r="AH19" s="226">
        <v>-3.0285237491888134E-2</v>
      </c>
      <c r="AI19" s="229">
        <v>-2.8808245118430317E-2</v>
      </c>
      <c r="AJ19" s="227">
        <v>-2.6439593526533686E-2</v>
      </c>
      <c r="AK19" s="226">
        <v>-2.5619289818216089E-2</v>
      </c>
      <c r="AL19" s="226">
        <v>-2.1136063408190325E-2</v>
      </c>
      <c r="AM19" s="226">
        <v>1.5427634750749064E-3</v>
      </c>
      <c r="AN19" s="226">
        <v>4.7260802469135397E-3</v>
      </c>
      <c r="AO19" s="226">
        <v>2.4942440521873266E-3</v>
      </c>
      <c r="AP19" s="226">
        <v>7.9281688795491342E-3</v>
      </c>
      <c r="AQ19" s="226" t="s">
        <v>174</v>
      </c>
      <c r="AR19" s="226" t="s">
        <v>174</v>
      </c>
      <c r="AS19" s="226" t="s">
        <v>174</v>
      </c>
      <c r="AT19" s="226" t="s">
        <v>174</v>
      </c>
      <c r="AU19" s="228" t="s">
        <v>174</v>
      </c>
      <c r="AV19" s="225">
        <v>-2.4400967245548372E-2</v>
      </c>
      <c r="AW19" s="226">
        <v>2.9201296409204023E-3</v>
      </c>
      <c r="AX19" s="226" t="s">
        <v>174</v>
      </c>
      <c r="AY19" s="229" t="s">
        <v>174</v>
      </c>
    </row>
    <row r="20" spans="1:51" x14ac:dyDescent="0.3">
      <c r="A20" s="246" t="s">
        <v>178</v>
      </c>
      <c r="B20" s="224"/>
      <c r="C20" s="224" t="s">
        <v>176</v>
      </c>
      <c r="D20" s="230">
        <v>104.95</v>
      </c>
      <c r="E20" s="231">
        <v>104.6</v>
      </c>
      <c r="F20" s="231">
        <v>104.88</v>
      </c>
      <c r="G20" s="231">
        <v>104.62</v>
      </c>
      <c r="H20" s="231">
        <v>104.94</v>
      </c>
      <c r="I20" s="231">
        <v>104.8</v>
      </c>
      <c r="J20" s="231">
        <v>105.55</v>
      </c>
      <c r="K20" s="231">
        <v>105.71</v>
      </c>
      <c r="L20" s="231">
        <v>105.98</v>
      </c>
      <c r="M20" s="231">
        <v>105.56</v>
      </c>
      <c r="N20" s="231">
        <v>105.22</v>
      </c>
      <c r="O20" s="231">
        <v>105.98</v>
      </c>
      <c r="P20" s="230">
        <v>104.81</v>
      </c>
      <c r="Q20" s="231">
        <v>104.78666666666668</v>
      </c>
      <c r="R20" s="231">
        <v>105.74666666666667</v>
      </c>
      <c r="S20" s="231">
        <v>105.58666666666666</v>
      </c>
      <c r="T20" s="232">
        <v>104.21</v>
      </c>
      <c r="U20" s="231">
        <v>103.93</v>
      </c>
      <c r="V20" s="231">
        <v>103.76</v>
      </c>
      <c r="W20" s="231">
        <v>101.3</v>
      </c>
      <c r="X20" s="231">
        <v>101.2</v>
      </c>
      <c r="Y20" s="231">
        <v>101.92</v>
      </c>
      <c r="Z20" s="231">
        <v>102.24</v>
      </c>
      <c r="AA20" s="231">
        <v>102.46</v>
      </c>
      <c r="AB20" s="231">
        <v>102.38</v>
      </c>
      <c r="AC20" s="231">
        <v>101.49</v>
      </c>
      <c r="AD20" s="231">
        <v>101.8</v>
      </c>
      <c r="AE20" s="233">
        <v>101.84</v>
      </c>
      <c r="AF20" s="230">
        <v>103.96666666666665</v>
      </c>
      <c r="AG20" s="231">
        <v>101.47333333333334</v>
      </c>
      <c r="AH20" s="231">
        <v>102.36</v>
      </c>
      <c r="AI20" s="234">
        <v>101.71</v>
      </c>
      <c r="AJ20" s="232">
        <v>100.27</v>
      </c>
      <c r="AK20" s="231">
        <v>100.09</v>
      </c>
      <c r="AL20" s="231">
        <v>100.35</v>
      </c>
      <c r="AM20" s="231">
        <v>100.25</v>
      </c>
      <c r="AN20" s="231">
        <v>100.62</v>
      </c>
      <c r="AO20" s="231">
        <v>100.9</v>
      </c>
      <c r="AP20" s="231">
        <v>101.74</v>
      </c>
      <c r="AQ20" s="231" t="s">
        <v>174</v>
      </c>
      <c r="AR20" s="231" t="s">
        <v>174</v>
      </c>
      <c r="AS20" s="231" t="s">
        <v>174</v>
      </c>
      <c r="AT20" s="231" t="s">
        <v>174</v>
      </c>
      <c r="AU20" s="233" t="s">
        <v>174</v>
      </c>
      <c r="AV20" s="230">
        <v>100.23666666666668</v>
      </c>
      <c r="AW20" s="231">
        <v>100.58999999999999</v>
      </c>
      <c r="AX20" s="231" t="s">
        <v>174</v>
      </c>
      <c r="AY20" s="234" t="s">
        <v>174</v>
      </c>
    </row>
    <row r="21" spans="1:51" x14ac:dyDescent="0.3">
      <c r="A21" s="247"/>
      <c r="B21" s="224"/>
      <c r="C21" s="224" t="s">
        <v>45</v>
      </c>
      <c r="D21" s="225">
        <v>1.0203099432091562E-2</v>
      </c>
      <c r="E21" s="226">
        <v>6.6403618516022792E-3</v>
      </c>
      <c r="F21" s="226">
        <v>5.946671782083115E-3</v>
      </c>
      <c r="G21" s="226">
        <v>-3.8218994840434563E-4</v>
      </c>
      <c r="H21" s="226">
        <v>5.7208237986273503E-4</v>
      </c>
      <c r="I21" s="226">
        <v>-6.1640587956377146E-3</v>
      </c>
      <c r="J21" s="226">
        <v>0</v>
      </c>
      <c r="K21" s="226">
        <v>-1.3226263580537535E-3</v>
      </c>
      <c r="L21" s="226">
        <v>1.9854401058903193E-3</v>
      </c>
      <c r="M21" s="226">
        <v>-1.7022886324947707E-3</v>
      </c>
      <c r="N21" s="226">
        <v>-7.0774747570067119E-3</v>
      </c>
      <c r="O21" s="226">
        <v>-7.3990821391775796E-3</v>
      </c>
      <c r="P21" s="225">
        <v>7.5946933282061745E-3</v>
      </c>
      <c r="Q21" s="226">
        <v>-2.0000634940791173E-3</v>
      </c>
      <c r="R21" s="226">
        <v>2.2070183182540672E-4</v>
      </c>
      <c r="S21" s="226">
        <v>-5.4006531022355274E-3</v>
      </c>
      <c r="T21" s="227">
        <v>-7.0509766555503003E-3</v>
      </c>
      <c r="U21" s="226">
        <v>-6.4053537284894449E-3</v>
      </c>
      <c r="V21" s="226">
        <v>-1.0678871090770202E-2</v>
      </c>
      <c r="W21" s="226">
        <v>-3.1733894092907777E-2</v>
      </c>
      <c r="X21" s="226">
        <v>-3.5639412997903575E-2</v>
      </c>
      <c r="Y21" s="226">
        <v>-2.7480916030534246E-2</v>
      </c>
      <c r="Z21" s="226">
        <v>-3.1359545239223081E-2</v>
      </c>
      <c r="AA21" s="226">
        <v>-3.0744489641471945E-2</v>
      </c>
      <c r="AB21" s="226">
        <v>-3.3968673334591554E-2</v>
      </c>
      <c r="AC21" s="226">
        <v>-3.8556271314892004E-2</v>
      </c>
      <c r="AD21" s="226">
        <v>-3.2503326363809176E-2</v>
      </c>
      <c r="AE21" s="228">
        <v>-3.9063974334780198E-2</v>
      </c>
      <c r="AF21" s="225">
        <v>-8.0463060140573226E-3</v>
      </c>
      <c r="AG21" s="226">
        <v>-3.1619798956610247E-2</v>
      </c>
      <c r="AH21" s="226">
        <v>-3.2026226200983512E-2</v>
      </c>
      <c r="AI21" s="229">
        <v>-3.6715494380603599E-2</v>
      </c>
      <c r="AJ21" s="227">
        <v>-3.7808271758948277E-2</v>
      </c>
      <c r="AK21" s="226">
        <v>-3.6947945732704712E-2</v>
      </c>
      <c r="AL21" s="226">
        <v>-3.2864302235929156E-2</v>
      </c>
      <c r="AM21" s="226">
        <v>-1.0365251727541817E-2</v>
      </c>
      <c r="AN21" s="226">
        <v>-5.731225296442659E-3</v>
      </c>
      <c r="AO21" s="226">
        <v>-1.0007849293563567E-2</v>
      </c>
      <c r="AP21" s="226">
        <v>-4.8904538341157889E-3</v>
      </c>
      <c r="AQ21" s="226" t="s">
        <v>174</v>
      </c>
      <c r="AR21" s="226" t="s">
        <v>174</v>
      </c>
      <c r="AS21" s="226" t="s">
        <v>174</v>
      </c>
      <c r="AT21" s="226" t="s">
        <v>174</v>
      </c>
      <c r="AU21" s="228" t="s">
        <v>174</v>
      </c>
      <c r="AV21" s="225">
        <v>-3.587688361654353E-2</v>
      </c>
      <c r="AW21" s="226">
        <v>-8.7050785099535583E-3</v>
      </c>
      <c r="AX21" s="226" t="s">
        <v>174</v>
      </c>
      <c r="AY21" s="229" t="s">
        <v>174</v>
      </c>
    </row>
    <row r="22" spans="1:51" x14ac:dyDescent="0.3">
      <c r="A22" s="246" t="s">
        <v>179</v>
      </c>
      <c r="B22" s="224"/>
      <c r="C22" s="224" t="s">
        <v>176</v>
      </c>
      <c r="D22" s="230">
        <v>108.24</v>
      </c>
      <c r="E22" s="231">
        <v>108.39</v>
      </c>
      <c r="F22" s="231">
        <v>108.57</v>
      </c>
      <c r="G22" s="231">
        <v>108.66</v>
      </c>
      <c r="H22" s="231">
        <v>108.91</v>
      </c>
      <c r="I22" s="231">
        <v>108.83</v>
      </c>
      <c r="J22" s="231">
        <v>109.88</v>
      </c>
      <c r="K22" s="231">
        <v>109.1</v>
      </c>
      <c r="L22" s="231">
        <v>109.43</v>
      </c>
      <c r="M22" s="231">
        <v>109.09</v>
      </c>
      <c r="N22" s="231">
        <v>109.56</v>
      </c>
      <c r="O22" s="231">
        <v>109.75</v>
      </c>
      <c r="P22" s="230">
        <v>108.39999999999999</v>
      </c>
      <c r="Q22" s="231">
        <v>108.8</v>
      </c>
      <c r="R22" s="231">
        <v>109.46999999999998</v>
      </c>
      <c r="S22" s="231">
        <v>109.46666666666665</v>
      </c>
      <c r="T22" s="232">
        <v>108.79</v>
      </c>
      <c r="U22" s="231">
        <v>108.97</v>
      </c>
      <c r="V22" s="231">
        <v>108.75</v>
      </c>
      <c r="W22" s="231">
        <v>106.59</v>
      </c>
      <c r="X22" s="231">
        <v>106.7</v>
      </c>
      <c r="Y22" s="231">
        <v>106.91</v>
      </c>
      <c r="Z22" s="231">
        <v>107.45</v>
      </c>
      <c r="AA22" s="231">
        <v>106.52</v>
      </c>
      <c r="AB22" s="231">
        <v>106.78</v>
      </c>
      <c r="AC22" s="231">
        <v>106.62</v>
      </c>
      <c r="AD22" s="231">
        <v>107.28</v>
      </c>
      <c r="AE22" s="233">
        <v>107.22</v>
      </c>
      <c r="AF22" s="230">
        <v>108.83666666666666</v>
      </c>
      <c r="AG22" s="231">
        <v>106.73333333333335</v>
      </c>
      <c r="AH22" s="231">
        <v>106.91666666666667</v>
      </c>
      <c r="AI22" s="234">
        <v>107.04</v>
      </c>
      <c r="AJ22" s="232">
        <v>106.63</v>
      </c>
      <c r="AK22" s="231">
        <v>106.82</v>
      </c>
      <c r="AL22" s="231">
        <v>107.4</v>
      </c>
      <c r="AM22" s="231">
        <v>108.03</v>
      </c>
      <c r="AN22" s="231">
        <v>108.14</v>
      </c>
      <c r="AO22" s="231">
        <v>108.64</v>
      </c>
      <c r="AP22" s="231">
        <v>109.78</v>
      </c>
      <c r="AQ22" s="231" t="s">
        <v>174</v>
      </c>
      <c r="AR22" s="231" t="s">
        <v>174</v>
      </c>
      <c r="AS22" s="231" t="s">
        <v>174</v>
      </c>
      <c r="AT22" s="231" t="s">
        <v>174</v>
      </c>
      <c r="AU22" s="233" t="s">
        <v>174</v>
      </c>
      <c r="AV22" s="230">
        <v>106.95</v>
      </c>
      <c r="AW22" s="231">
        <v>108.27</v>
      </c>
      <c r="AX22" s="231" t="s">
        <v>174</v>
      </c>
      <c r="AY22" s="234" t="s">
        <v>174</v>
      </c>
    </row>
    <row r="23" spans="1:51" x14ac:dyDescent="0.3">
      <c r="A23" s="247"/>
      <c r="B23" s="224"/>
      <c r="C23" s="224" t="s">
        <v>45</v>
      </c>
      <c r="D23" s="225">
        <v>1.538461538461533E-2</v>
      </c>
      <c r="E23" s="226">
        <v>1.4887640449438209E-2</v>
      </c>
      <c r="F23" s="226">
        <v>1.2213313443967876E-2</v>
      </c>
      <c r="G23" s="226">
        <v>1.2769130394258497E-2</v>
      </c>
      <c r="H23" s="226">
        <v>1.3304800893189252E-2</v>
      </c>
      <c r="I23" s="226">
        <v>6.6598834520394234E-3</v>
      </c>
      <c r="J23" s="226">
        <v>9.6480749793255421E-3</v>
      </c>
      <c r="K23" s="226">
        <v>1.1027708275414626E-2</v>
      </c>
      <c r="L23" s="226">
        <v>1.5591647331786475E-2</v>
      </c>
      <c r="M23" s="226">
        <v>1.0373251829211939E-2</v>
      </c>
      <c r="N23" s="226">
        <v>8.8397790055250881E-3</v>
      </c>
      <c r="O23" s="226">
        <v>8.1756384346867612E-3</v>
      </c>
      <c r="P23" s="225">
        <v>1.4158298509324539E-2</v>
      </c>
      <c r="Q23" s="226">
        <v>1.0901883052527242E-2</v>
      </c>
      <c r="R23" s="226">
        <v>1.2080495546857932E-2</v>
      </c>
      <c r="S23" s="226">
        <v>9.1263866269241985E-3</v>
      </c>
      <c r="T23" s="227">
        <v>5.0813008130081985E-3</v>
      </c>
      <c r="U23" s="226">
        <v>5.3510471445706283E-3</v>
      </c>
      <c r="V23" s="226">
        <v>1.6579165515335603E-3</v>
      </c>
      <c r="W23" s="226">
        <v>-1.9050248481501768E-2</v>
      </c>
      <c r="X23" s="226">
        <v>-2.0291984207143513E-2</v>
      </c>
      <c r="Y23" s="226">
        <v>-1.7642194247909516E-2</v>
      </c>
      <c r="Z23" s="226">
        <v>-2.2115034583181484E-2</v>
      </c>
      <c r="AA23" s="226">
        <v>-2.3648029330889102E-2</v>
      </c>
      <c r="AB23" s="226">
        <v>-2.4216394041853277E-2</v>
      </c>
      <c r="AC23" s="226">
        <v>-2.2641855348794593E-2</v>
      </c>
      <c r="AD23" s="226">
        <v>-2.0810514786418394E-2</v>
      </c>
      <c r="AE23" s="228">
        <v>-2.3052391799544408E-2</v>
      </c>
      <c r="AF23" s="225">
        <v>4.028290282902836E-3</v>
      </c>
      <c r="AG23" s="226">
        <v>-1.8995098039215522E-2</v>
      </c>
      <c r="AH23" s="226">
        <v>-2.3324502907950247E-2</v>
      </c>
      <c r="AI23" s="229">
        <v>-2.2168087697929186E-2</v>
      </c>
      <c r="AJ23" s="227">
        <v>-1.9854766063057382E-2</v>
      </c>
      <c r="AK23" s="226">
        <v>-1.9730200972744853E-2</v>
      </c>
      <c r="AL23" s="226">
        <v>-1.2413793103448256E-2</v>
      </c>
      <c r="AM23" s="226">
        <v>1.3509710104137297E-2</v>
      </c>
      <c r="AN23" s="226">
        <v>1.3495782567947572E-2</v>
      </c>
      <c r="AO23" s="226">
        <v>1.6181835188476441E-2</v>
      </c>
      <c r="AP23" s="226">
        <v>2.1684504420660885E-2</v>
      </c>
      <c r="AQ23" s="226" t="s">
        <v>174</v>
      </c>
      <c r="AR23" s="226" t="s">
        <v>174</v>
      </c>
      <c r="AS23" s="226" t="s">
        <v>174</v>
      </c>
      <c r="AT23" s="226" t="s">
        <v>174</v>
      </c>
      <c r="AU23" s="228" t="s">
        <v>174</v>
      </c>
      <c r="AV23" s="225">
        <v>-1.7334844262043944E-2</v>
      </c>
      <c r="AW23" s="226">
        <v>1.4397251717676271E-2</v>
      </c>
      <c r="AX23" s="226" t="s">
        <v>174</v>
      </c>
      <c r="AY23" s="229" t="s">
        <v>174</v>
      </c>
    </row>
    <row r="24" spans="1:51" x14ac:dyDescent="0.3">
      <c r="A24" s="246" t="s">
        <v>180</v>
      </c>
      <c r="B24" s="224"/>
      <c r="C24" s="224" t="s">
        <v>176</v>
      </c>
      <c r="D24" s="230">
        <v>111.46</v>
      </c>
      <c r="E24" s="231">
        <v>112.17</v>
      </c>
      <c r="F24" s="231">
        <v>112.36</v>
      </c>
      <c r="G24" s="231">
        <v>112.6</v>
      </c>
      <c r="H24" s="231">
        <v>113.12</v>
      </c>
      <c r="I24" s="231">
        <v>113.13</v>
      </c>
      <c r="J24" s="231">
        <v>113.27</v>
      </c>
      <c r="K24" s="231">
        <v>112.32</v>
      </c>
      <c r="L24" s="231">
        <v>112.25</v>
      </c>
      <c r="M24" s="231">
        <v>109.74</v>
      </c>
      <c r="N24" s="231">
        <v>110.63</v>
      </c>
      <c r="O24" s="231">
        <v>109.82</v>
      </c>
      <c r="P24" s="230">
        <v>111.99666666666667</v>
      </c>
      <c r="Q24" s="231">
        <v>112.95</v>
      </c>
      <c r="R24" s="231">
        <v>112.61333333333333</v>
      </c>
      <c r="S24" s="231">
        <v>110.06333333333333</v>
      </c>
      <c r="T24" s="232">
        <v>108.77</v>
      </c>
      <c r="U24" s="231">
        <v>108.7</v>
      </c>
      <c r="V24" s="231">
        <v>108.42</v>
      </c>
      <c r="W24" s="231">
        <v>106.09</v>
      </c>
      <c r="X24" s="231">
        <v>106</v>
      </c>
      <c r="Y24" s="231">
        <v>106.76</v>
      </c>
      <c r="Z24" s="231">
        <v>107.48</v>
      </c>
      <c r="AA24" s="231">
        <v>108</v>
      </c>
      <c r="AB24" s="231">
        <v>107.33</v>
      </c>
      <c r="AC24" s="231">
        <v>107.03</v>
      </c>
      <c r="AD24" s="231">
        <v>107.98</v>
      </c>
      <c r="AE24" s="233">
        <v>107.16</v>
      </c>
      <c r="AF24" s="230">
        <v>108.63</v>
      </c>
      <c r="AG24" s="231">
        <v>106.28333333333335</v>
      </c>
      <c r="AH24" s="231">
        <v>107.60333333333334</v>
      </c>
      <c r="AI24" s="234">
        <v>107.38999999999999</v>
      </c>
      <c r="AJ24" s="232">
        <v>107.63</v>
      </c>
      <c r="AK24" s="231">
        <v>107.7</v>
      </c>
      <c r="AL24" s="231">
        <v>107.6</v>
      </c>
      <c r="AM24" s="231">
        <v>107.51</v>
      </c>
      <c r="AN24" s="231">
        <v>107.83</v>
      </c>
      <c r="AO24" s="231">
        <v>107.97</v>
      </c>
      <c r="AP24" s="231">
        <v>109.51</v>
      </c>
      <c r="AQ24" s="231" t="s">
        <v>174</v>
      </c>
      <c r="AR24" s="231" t="s">
        <v>174</v>
      </c>
      <c r="AS24" s="231" t="s">
        <v>174</v>
      </c>
      <c r="AT24" s="231" t="s">
        <v>174</v>
      </c>
      <c r="AU24" s="233" t="s">
        <v>174</v>
      </c>
      <c r="AV24" s="230">
        <v>107.64333333333332</v>
      </c>
      <c r="AW24" s="231">
        <v>107.77</v>
      </c>
      <c r="AX24" s="231" t="s">
        <v>174</v>
      </c>
      <c r="AY24" s="234" t="s">
        <v>174</v>
      </c>
    </row>
    <row r="25" spans="1:51" x14ac:dyDescent="0.3">
      <c r="A25" s="247"/>
      <c r="B25" s="224"/>
      <c r="C25" s="224" t="s">
        <v>45</v>
      </c>
      <c r="D25" s="225">
        <v>2.5579683474420137E-2</v>
      </c>
      <c r="E25" s="226">
        <v>2.2050113895216442E-2</v>
      </c>
      <c r="F25" s="226">
        <v>1.6005063748982595E-2</v>
      </c>
      <c r="G25" s="226">
        <v>1.177104861173504E-2</v>
      </c>
      <c r="H25" s="226">
        <v>1.5713387806411135E-2</v>
      </c>
      <c r="I25" s="226">
        <v>1.6533381256177364E-2</v>
      </c>
      <c r="J25" s="226">
        <v>1.2243074173369024E-2</v>
      </c>
      <c r="K25" s="226">
        <v>1.0617239517725353E-2</v>
      </c>
      <c r="L25" s="226">
        <v>1.1443503333933904E-2</v>
      </c>
      <c r="M25" s="226">
        <v>-1.2685560053981249E-2</v>
      </c>
      <c r="N25" s="226">
        <v>-6.1983471074380245E-3</v>
      </c>
      <c r="O25" s="226">
        <v>-1.0808863267879616E-2</v>
      </c>
      <c r="P25" s="225">
        <v>2.1184122545741941E-2</v>
      </c>
      <c r="Q25" s="226">
        <v>1.4672855217846914E-2</v>
      </c>
      <c r="R25" s="226">
        <v>1.1436440931680546E-2</v>
      </c>
      <c r="S25" s="226">
        <v>-9.8953491858827115E-3</v>
      </c>
      <c r="T25" s="227">
        <v>-2.413421855374125E-2</v>
      </c>
      <c r="U25" s="226">
        <v>-3.0935187661585106E-2</v>
      </c>
      <c r="V25" s="226">
        <v>-3.5065859736561011E-2</v>
      </c>
      <c r="W25" s="226">
        <v>-5.7815275310834691E-2</v>
      </c>
      <c r="X25" s="226">
        <v>-6.2942008486562881E-2</v>
      </c>
      <c r="Y25" s="226">
        <v>-5.6306903562273476E-2</v>
      </c>
      <c r="Z25" s="226">
        <v>-5.111680056502152E-2</v>
      </c>
      <c r="AA25" s="226">
        <v>-3.8461538461538394E-2</v>
      </c>
      <c r="AB25" s="226">
        <v>-4.3830734966592358E-2</v>
      </c>
      <c r="AC25" s="226">
        <v>-2.4694733005285061E-2</v>
      </c>
      <c r="AD25" s="226">
        <v>-2.3953719605893441E-2</v>
      </c>
      <c r="AE25" s="228">
        <v>-2.4221453287197221E-2</v>
      </c>
      <c r="AF25" s="225">
        <v>-3.0060418464835328E-2</v>
      </c>
      <c r="AG25" s="226">
        <v>-5.9023166592887623E-2</v>
      </c>
      <c r="AH25" s="226">
        <v>-4.4488515273502172E-2</v>
      </c>
      <c r="AI25" s="229">
        <v>-2.4289045700960171E-2</v>
      </c>
      <c r="AJ25" s="227">
        <v>-1.0480831111519819E-2</v>
      </c>
      <c r="AK25" s="226">
        <v>-9.1996320147194402E-3</v>
      </c>
      <c r="AL25" s="226">
        <v>-7.5631802250507004E-3</v>
      </c>
      <c r="AM25" s="226">
        <v>1.3384861909699168E-2</v>
      </c>
      <c r="AN25" s="226">
        <v>1.7264150943396145E-2</v>
      </c>
      <c r="AO25" s="226">
        <v>1.1333832896215767E-2</v>
      </c>
      <c r="AP25" s="226">
        <v>1.8887234834387812E-2</v>
      </c>
      <c r="AQ25" s="226" t="s">
        <v>174</v>
      </c>
      <c r="AR25" s="226" t="s">
        <v>174</v>
      </c>
      <c r="AS25" s="226" t="s">
        <v>174</v>
      </c>
      <c r="AT25" s="226" t="s">
        <v>174</v>
      </c>
      <c r="AU25" s="228" t="s">
        <v>174</v>
      </c>
      <c r="AV25" s="225">
        <v>-9.0828193562246043E-3</v>
      </c>
      <c r="AW25" s="226">
        <v>1.3987768543201978E-2</v>
      </c>
      <c r="AX25" s="226" t="s">
        <v>174</v>
      </c>
      <c r="AY25" s="229" t="s">
        <v>174</v>
      </c>
    </row>
    <row r="26" spans="1:51" x14ac:dyDescent="0.3">
      <c r="A26" s="246" t="s">
        <v>181</v>
      </c>
      <c r="B26" s="224"/>
      <c r="C26" s="224" t="s">
        <v>176</v>
      </c>
      <c r="D26" s="230">
        <v>100.81</v>
      </c>
      <c r="E26" s="231">
        <v>99.62</v>
      </c>
      <c r="F26" s="231">
        <v>99.73</v>
      </c>
      <c r="G26" s="231">
        <v>99.78</v>
      </c>
      <c r="H26" s="231">
        <v>100.11</v>
      </c>
      <c r="I26" s="231">
        <v>100.04</v>
      </c>
      <c r="J26" s="231">
        <v>99.41</v>
      </c>
      <c r="K26" s="231">
        <v>99.35</v>
      </c>
      <c r="L26" s="231">
        <v>99.02</v>
      </c>
      <c r="M26" s="231">
        <v>99.11</v>
      </c>
      <c r="N26" s="231">
        <v>99.64</v>
      </c>
      <c r="O26" s="231">
        <v>99.84</v>
      </c>
      <c r="P26" s="230">
        <v>100.05333333333334</v>
      </c>
      <c r="Q26" s="231">
        <v>99.976666666666674</v>
      </c>
      <c r="R26" s="231">
        <v>99.259999999999991</v>
      </c>
      <c r="S26" s="231">
        <v>99.530000000000015</v>
      </c>
      <c r="T26" s="232">
        <v>99.79</v>
      </c>
      <c r="U26" s="231">
        <v>99</v>
      </c>
      <c r="V26" s="231">
        <v>99.19</v>
      </c>
      <c r="W26" s="231">
        <v>99.34</v>
      </c>
      <c r="X26" s="231">
        <v>99.27</v>
      </c>
      <c r="Y26" s="231">
        <v>99.88</v>
      </c>
      <c r="Z26" s="231">
        <v>100.17</v>
      </c>
      <c r="AA26" s="231">
        <v>99.82</v>
      </c>
      <c r="AB26" s="231">
        <v>99.88</v>
      </c>
      <c r="AC26" s="231">
        <v>100.14</v>
      </c>
      <c r="AD26" s="231">
        <v>100.35</v>
      </c>
      <c r="AE26" s="233">
        <v>99.56</v>
      </c>
      <c r="AF26" s="230">
        <v>99.326666666666668</v>
      </c>
      <c r="AG26" s="231">
        <v>99.49666666666667</v>
      </c>
      <c r="AH26" s="231">
        <v>99.956666666666663</v>
      </c>
      <c r="AI26" s="234">
        <v>100.01666666666667</v>
      </c>
      <c r="AJ26" s="232">
        <v>99.54</v>
      </c>
      <c r="AK26" s="231">
        <v>99.13</v>
      </c>
      <c r="AL26" s="231">
        <v>98.98</v>
      </c>
      <c r="AM26" s="231">
        <v>98.83</v>
      </c>
      <c r="AN26" s="231">
        <v>99.86</v>
      </c>
      <c r="AO26" s="231">
        <v>100.22</v>
      </c>
      <c r="AP26" s="231">
        <v>100.02</v>
      </c>
      <c r="AQ26" s="231" t="s">
        <v>174</v>
      </c>
      <c r="AR26" s="231" t="s">
        <v>174</v>
      </c>
      <c r="AS26" s="231" t="s">
        <v>174</v>
      </c>
      <c r="AT26" s="231" t="s">
        <v>174</v>
      </c>
      <c r="AU26" s="233" t="s">
        <v>174</v>
      </c>
      <c r="AV26" s="230">
        <v>99.216666666666683</v>
      </c>
      <c r="AW26" s="231">
        <v>99.636666666666656</v>
      </c>
      <c r="AX26" s="231" t="s">
        <v>174</v>
      </c>
      <c r="AY26" s="234" t="s">
        <v>174</v>
      </c>
    </row>
    <row r="27" spans="1:51" x14ac:dyDescent="0.3">
      <c r="A27" s="235"/>
      <c r="B27" s="236"/>
      <c r="C27" s="236" t="s">
        <v>45</v>
      </c>
      <c r="D27" s="237">
        <v>1.869442198868242E-2</v>
      </c>
      <c r="E27" s="238">
        <v>2.0174091141833089E-2</v>
      </c>
      <c r="F27" s="238">
        <v>2.1405161818926644E-2</v>
      </c>
      <c r="G27" s="238">
        <v>2.223132875729945E-2</v>
      </c>
      <c r="H27" s="238">
        <v>2.4143222506393728E-2</v>
      </c>
      <c r="I27" s="238">
        <v>2.1337417049515039E-2</v>
      </c>
      <c r="J27" s="238">
        <v>2.1685508735868525E-2</v>
      </c>
      <c r="K27" s="238">
        <v>1.9706455917068554E-2</v>
      </c>
      <c r="L27" s="238">
        <v>-1.0591526778577104E-2</v>
      </c>
      <c r="M27" s="238">
        <v>-1.0087894526568277E-2</v>
      </c>
      <c r="N27" s="238">
        <v>-7.1741729772817567E-3</v>
      </c>
      <c r="O27" s="238">
        <v>-6.9624030236722948E-3</v>
      </c>
      <c r="P27" s="237">
        <v>2.0084961767204892E-2</v>
      </c>
      <c r="Q27" s="238">
        <v>2.2569977157273987E-2</v>
      </c>
      <c r="R27" s="238">
        <v>1.0074285132797343E-2</v>
      </c>
      <c r="S27" s="238">
        <v>-8.0725533187163863E-3</v>
      </c>
      <c r="T27" s="239">
        <v>-1.0118043844856572E-2</v>
      </c>
      <c r="U27" s="238">
        <v>-6.2236498695041574E-3</v>
      </c>
      <c r="V27" s="238">
        <v>-5.4146194725760207E-3</v>
      </c>
      <c r="W27" s="238">
        <v>-4.4097013429545487E-3</v>
      </c>
      <c r="X27" s="238">
        <v>-8.3907701528319473E-3</v>
      </c>
      <c r="Y27" s="238">
        <v>-1.5993602558978636E-3</v>
      </c>
      <c r="Z27" s="238">
        <v>7.6451061261441564E-3</v>
      </c>
      <c r="AA27" s="238">
        <v>4.7307498741821523E-3</v>
      </c>
      <c r="AB27" s="238">
        <v>8.6851141183599614E-3</v>
      </c>
      <c r="AC27" s="238">
        <v>1.0392493189385447E-2</v>
      </c>
      <c r="AD27" s="238">
        <v>7.125652348454423E-3</v>
      </c>
      <c r="AE27" s="240">
        <v>-2.8044871794872962E-3</v>
      </c>
      <c r="AF27" s="237">
        <v>-7.2627931769723509E-3</v>
      </c>
      <c r="AG27" s="238">
        <v>-4.8011202613943652E-3</v>
      </c>
      <c r="AH27" s="238">
        <v>7.018604338773651E-3</v>
      </c>
      <c r="AI27" s="241">
        <v>4.8896480123244278E-3</v>
      </c>
      <c r="AJ27" s="239">
        <v>-2.5052610482012485E-3</v>
      </c>
      <c r="AK27" s="238">
        <v>1.3131313131313504E-3</v>
      </c>
      <c r="AL27" s="238">
        <v>-2.1171489061396188E-3</v>
      </c>
      <c r="AM27" s="238">
        <v>-5.133883631971088E-3</v>
      </c>
      <c r="AN27" s="238">
        <v>5.9433867230784185E-3</v>
      </c>
      <c r="AO27" s="238">
        <v>3.4040849018823847E-3</v>
      </c>
      <c r="AP27" s="238">
        <v>-1.4974543276430551E-3</v>
      </c>
      <c r="AQ27" s="238" t="s">
        <v>174</v>
      </c>
      <c r="AR27" s="238" t="s">
        <v>174</v>
      </c>
      <c r="AS27" s="238" t="s">
        <v>174</v>
      </c>
      <c r="AT27" s="238" t="s">
        <v>174</v>
      </c>
      <c r="AU27" s="240" t="s">
        <v>174</v>
      </c>
      <c r="AV27" s="237">
        <v>-1.107456876300274E-3</v>
      </c>
      <c r="AW27" s="238">
        <v>1.4070823143152503E-3</v>
      </c>
      <c r="AX27" s="238" t="s">
        <v>174</v>
      </c>
      <c r="AY27" s="241" t="s">
        <v>174</v>
      </c>
    </row>
    <row r="28" spans="1:51" x14ac:dyDescent="0.3">
      <c r="A28" s="221" t="s">
        <v>192</v>
      </c>
      <c r="B28" s="222" t="s">
        <v>46</v>
      </c>
      <c r="C28" s="222" t="s">
        <v>176</v>
      </c>
      <c r="D28" s="248">
        <v>105.03</v>
      </c>
      <c r="E28" s="249">
        <v>102.78</v>
      </c>
      <c r="F28" s="249">
        <v>113.71</v>
      </c>
      <c r="G28" s="249">
        <v>113.98</v>
      </c>
      <c r="H28" s="249">
        <v>122.38</v>
      </c>
      <c r="I28" s="249">
        <v>118.27</v>
      </c>
      <c r="J28" s="249">
        <v>129.26</v>
      </c>
      <c r="K28" s="249">
        <v>117.48</v>
      </c>
      <c r="L28" s="249">
        <v>119.46</v>
      </c>
      <c r="M28" s="249">
        <v>126.04</v>
      </c>
      <c r="N28" s="249">
        <v>116.09</v>
      </c>
      <c r="O28" s="249">
        <v>125</v>
      </c>
      <c r="P28" s="248">
        <v>107.17333333333333</v>
      </c>
      <c r="Q28" s="249">
        <v>118.21</v>
      </c>
      <c r="R28" s="249">
        <v>122.06666666666666</v>
      </c>
      <c r="S28" s="249">
        <v>122.37666666666667</v>
      </c>
      <c r="T28" s="250">
        <v>107.15</v>
      </c>
      <c r="U28" s="249">
        <v>103.2</v>
      </c>
      <c r="V28" s="249">
        <v>98.21</v>
      </c>
      <c r="W28" s="249">
        <v>69.72</v>
      </c>
      <c r="X28" s="249">
        <v>79.69</v>
      </c>
      <c r="Y28" s="249">
        <v>94.6</v>
      </c>
      <c r="Z28" s="249">
        <v>107.09</v>
      </c>
      <c r="AA28" s="249">
        <v>99.06</v>
      </c>
      <c r="AB28" s="249">
        <v>104.67</v>
      </c>
      <c r="AC28" s="249">
        <v>106.16</v>
      </c>
      <c r="AD28" s="249">
        <v>101.52</v>
      </c>
      <c r="AE28" s="251">
        <v>108.77</v>
      </c>
      <c r="AF28" s="248">
        <v>102.85333333333334</v>
      </c>
      <c r="AG28" s="249">
        <v>81.336666666666659</v>
      </c>
      <c r="AH28" s="249">
        <v>103.60666666666667</v>
      </c>
      <c r="AI28" s="252">
        <v>105.48333333333333</v>
      </c>
      <c r="AJ28" s="250">
        <v>86.85</v>
      </c>
      <c r="AK28" s="249">
        <v>83.28</v>
      </c>
      <c r="AL28" s="249">
        <v>101.96</v>
      </c>
      <c r="AM28" s="249">
        <v>102.63</v>
      </c>
      <c r="AN28" s="249">
        <v>108.47</v>
      </c>
      <c r="AO28" s="249">
        <v>114.64</v>
      </c>
      <c r="AP28" s="249">
        <v>117.23</v>
      </c>
      <c r="AQ28" s="249" t="s">
        <v>174</v>
      </c>
      <c r="AR28" s="249" t="s">
        <v>174</v>
      </c>
      <c r="AS28" s="249" t="s">
        <v>174</v>
      </c>
      <c r="AT28" s="249" t="s">
        <v>174</v>
      </c>
      <c r="AU28" s="251" t="s">
        <v>174</v>
      </c>
      <c r="AV28" s="248">
        <v>90.696666666666658</v>
      </c>
      <c r="AW28" s="249">
        <v>108.58</v>
      </c>
      <c r="AX28" s="249" t="s">
        <v>174</v>
      </c>
      <c r="AY28" s="252" t="s">
        <v>174</v>
      </c>
    </row>
    <row r="29" spans="1:51" x14ac:dyDescent="0.3">
      <c r="A29" s="235"/>
      <c r="B29" s="236"/>
      <c r="C29" s="236" t="s">
        <v>45</v>
      </c>
      <c r="D29" s="237">
        <v>5.0405040504050334E-2</v>
      </c>
      <c r="E29" s="238">
        <v>5.7625025725457843E-2</v>
      </c>
      <c r="F29" s="238">
        <v>2.8119349005424964E-2</v>
      </c>
      <c r="G29" s="238">
        <v>3.6370249136206498E-2</v>
      </c>
      <c r="H29" s="238">
        <v>2.5559373166848188E-2</v>
      </c>
      <c r="I29" s="238">
        <v>-2.6263790548328673E-2</v>
      </c>
      <c r="J29" s="238">
        <v>4.0154502293393367E-2</v>
      </c>
      <c r="K29" s="238">
        <v>-2.0387359836901453E-3</v>
      </c>
      <c r="L29" s="238">
        <v>3.9053666173784335E-2</v>
      </c>
      <c r="M29" s="238">
        <v>3.9248021108179355E-2</v>
      </c>
      <c r="N29" s="238">
        <v>9.5660492216715909E-3</v>
      </c>
      <c r="O29" s="238">
        <v>4.010650690630712E-2</v>
      </c>
      <c r="P29" s="237">
        <v>4.46762192546383E-2</v>
      </c>
      <c r="Q29" s="238">
        <v>1.1004361832539798E-2</v>
      </c>
      <c r="R29" s="238">
        <v>2.5885253249663693E-2</v>
      </c>
      <c r="S29" s="238">
        <v>2.9962126525459411E-2</v>
      </c>
      <c r="T29" s="239">
        <v>2.0184709130724628E-2</v>
      </c>
      <c r="U29" s="238">
        <v>4.0863981319323277E-3</v>
      </c>
      <c r="V29" s="238">
        <v>-0.13631167003781555</v>
      </c>
      <c r="W29" s="238">
        <v>-0.38831373925250046</v>
      </c>
      <c r="X29" s="238">
        <v>-0.34883150841640786</v>
      </c>
      <c r="Y29" s="238">
        <v>-0.2001352836729518</v>
      </c>
      <c r="Z29" s="238">
        <v>-0.17151477641961932</v>
      </c>
      <c r="AA29" s="238">
        <v>-0.15679264555669051</v>
      </c>
      <c r="AB29" s="238">
        <v>-0.1238071320944249</v>
      </c>
      <c r="AC29" s="238">
        <v>-0.15772770549032061</v>
      </c>
      <c r="AD29" s="238">
        <v>-0.12550607287449395</v>
      </c>
      <c r="AE29" s="240">
        <v>-0.12984000000000009</v>
      </c>
      <c r="AF29" s="237">
        <v>-4.030853446130872E-2</v>
      </c>
      <c r="AG29" s="238">
        <v>-0.31193074471984888</v>
      </c>
      <c r="AH29" s="238">
        <v>-0.15122883670125609</v>
      </c>
      <c r="AI29" s="241">
        <v>-0.13804374472257783</v>
      </c>
      <c r="AJ29" s="239">
        <v>-0.18945403639757358</v>
      </c>
      <c r="AK29" s="238">
        <v>-0.19302325581395352</v>
      </c>
      <c r="AL29" s="238">
        <v>3.8183484370227061E-2</v>
      </c>
      <c r="AM29" s="238">
        <v>0.4720309810671256</v>
      </c>
      <c r="AN29" s="238">
        <v>0.36114945413477217</v>
      </c>
      <c r="AO29" s="238">
        <v>0.21183932346723039</v>
      </c>
      <c r="AP29" s="238">
        <v>9.4686712111308247E-2</v>
      </c>
      <c r="AQ29" s="238" t="s">
        <v>174</v>
      </c>
      <c r="AR29" s="238" t="s">
        <v>174</v>
      </c>
      <c r="AS29" s="238" t="s">
        <v>174</v>
      </c>
      <c r="AT29" s="238" t="s">
        <v>174</v>
      </c>
      <c r="AU29" s="240" t="s">
        <v>174</v>
      </c>
      <c r="AV29" s="237">
        <v>-0.11819419237749559</v>
      </c>
      <c r="AW29" s="238">
        <v>0.33494528912749488</v>
      </c>
      <c r="AX29" s="238" t="s">
        <v>174</v>
      </c>
      <c r="AY29" s="241" t="s">
        <v>174</v>
      </c>
    </row>
    <row r="30" spans="1:51" x14ac:dyDescent="0.3">
      <c r="A30" s="223" t="s">
        <v>182</v>
      </c>
      <c r="B30" s="224" t="s">
        <v>46</v>
      </c>
      <c r="C30" s="224"/>
      <c r="D30" s="225"/>
      <c r="E30" s="226"/>
      <c r="F30" s="226"/>
      <c r="G30" s="226"/>
      <c r="H30" s="226"/>
      <c r="I30" s="226"/>
      <c r="J30" s="226"/>
      <c r="K30" s="226"/>
      <c r="L30" s="226"/>
      <c r="M30" s="226"/>
      <c r="N30" s="226"/>
      <c r="O30" s="226"/>
      <c r="P30" s="225"/>
      <c r="Q30" s="226"/>
      <c r="R30" s="226"/>
      <c r="S30" s="226"/>
      <c r="T30" s="227"/>
      <c r="U30" s="226"/>
      <c r="V30" s="226"/>
      <c r="W30" s="226"/>
      <c r="X30" s="226"/>
      <c r="Y30" s="226"/>
      <c r="Z30" s="226"/>
      <c r="AA30" s="226"/>
      <c r="AB30" s="226"/>
      <c r="AC30" s="226"/>
      <c r="AD30" s="226"/>
      <c r="AE30" s="228"/>
      <c r="AF30" s="225"/>
      <c r="AG30" s="226"/>
      <c r="AH30" s="226"/>
      <c r="AI30" s="229"/>
      <c r="AJ30" s="227"/>
      <c r="AK30" s="226"/>
      <c r="AL30" s="226"/>
      <c r="AM30" s="226"/>
      <c r="AN30" s="226"/>
      <c r="AO30" s="226"/>
      <c r="AP30" s="226"/>
      <c r="AQ30" s="226"/>
      <c r="AR30" s="226"/>
      <c r="AS30" s="226"/>
      <c r="AT30" s="226"/>
      <c r="AU30" s="228"/>
      <c r="AV30" s="225"/>
      <c r="AW30" s="226"/>
      <c r="AX30" s="226"/>
      <c r="AY30" s="229"/>
    </row>
    <row r="31" spans="1:51" x14ac:dyDescent="0.3">
      <c r="A31" s="246" t="s">
        <v>29</v>
      </c>
      <c r="B31" s="224"/>
      <c r="C31" s="224" t="s">
        <v>176</v>
      </c>
      <c r="D31" s="230">
        <v>105.67</v>
      </c>
      <c r="E31" s="231">
        <v>98.36</v>
      </c>
      <c r="F31" s="231">
        <v>111.2</v>
      </c>
      <c r="G31" s="231">
        <v>111.28</v>
      </c>
      <c r="H31" s="231">
        <v>116.91</v>
      </c>
      <c r="I31" s="231">
        <v>114.38</v>
      </c>
      <c r="J31" s="231">
        <v>125.06</v>
      </c>
      <c r="K31" s="231">
        <v>125.83</v>
      </c>
      <c r="L31" s="231">
        <v>113.86</v>
      </c>
      <c r="M31" s="231">
        <v>117.6</v>
      </c>
      <c r="N31" s="231">
        <v>119.35</v>
      </c>
      <c r="O31" s="231">
        <v>142.26</v>
      </c>
      <c r="P31" s="230">
        <v>105.07666666666667</v>
      </c>
      <c r="Q31" s="231">
        <v>114.19</v>
      </c>
      <c r="R31" s="231">
        <v>121.58333333333333</v>
      </c>
      <c r="S31" s="231">
        <v>126.40333333333332</v>
      </c>
      <c r="T31" s="232">
        <v>110.71</v>
      </c>
      <c r="U31" s="231">
        <v>106.93</v>
      </c>
      <c r="V31" s="231">
        <v>105.51</v>
      </c>
      <c r="W31" s="231">
        <v>85.57</v>
      </c>
      <c r="X31" s="231">
        <v>99.7</v>
      </c>
      <c r="Y31" s="231">
        <v>106.5</v>
      </c>
      <c r="Z31" s="231">
        <v>120.36</v>
      </c>
      <c r="AA31" s="231">
        <v>119.93</v>
      </c>
      <c r="AB31" s="231">
        <v>113.86</v>
      </c>
      <c r="AC31" s="231">
        <v>115.71</v>
      </c>
      <c r="AD31" s="231">
        <v>112.39</v>
      </c>
      <c r="AE31" s="233">
        <v>136.25</v>
      </c>
      <c r="AF31" s="230">
        <v>107.71666666666665</v>
      </c>
      <c r="AG31" s="231">
        <v>97.256666666666661</v>
      </c>
      <c r="AH31" s="231">
        <v>118.05000000000001</v>
      </c>
      <c r="AI31" s="234">
        <v>121.45</v>
      </c>
      <c r="AJ31" s="232">
        <v>99.16</v>
      </c>
      <c r="AK31" s="231">
        <v>91.7</v>
      </c>
      <c r="AL31" s="231">
        <v>108.81</v>
      </c>
      <c r="AM31" s="231">
        <v>109.35</v>
      </c>
      <c r="AN31" s="231">
        <v>118.66</v>
      </c>
      <c r="AO31" s="231">
        <v>117.61</v>
      </c>
      <c r="AP31" s="231">
        <v>127.91</v>
      </c>
      <c r="AQ31" s="231" t="s">
        <v>174</v>
      </c>
      <c r="AR31" s="231" t="s">
        <v>174</v>
      </c>
      <c r="AS31" s="231" t="s">
        <v>174</v>
      </c>
      <c r="AT31" s="231" t="s">
        <v>174</v>
      </c>
      <c r="AU31" s="233" t="s">
        <v>174</v>
      </c>
      <c r="AV31" s="230">
        <v>99.89</v>
      </c>
      <c r="AW31" s="231">
        <v>115.20666666666666</v>
      </c>
      <c r="AX31" s="231" t="s">
        <v>174</v>
      </c>
      <c r="AY31" s="234" t="s">
        <v>174</v>
      </c>
    </row>
    <row r="32" spans="1:51" x14ac:dyDescent="0.3">
      <c r="A32" s="246"/>
      <c r="B32" s="224"/>
      <c r="C32" s="224" t="s">
        <v>45</v>
      </c>
      <c r="D32" s="225">
        <v>3.9036381514257527E-2</v>
      </c>
      <c r="E32" s="226">
        <v>4.0516238231249418E-2</v>
      </c>
      <c r="F32" s="226">
        <v>1.7383348581884804E-2</v>
      </c>
      <c r="G32" s="226">
        <v>8.746213231701376E-2</v>
      </c>
      <c r="H32" s="226">
        <v>3.5976960567124509E-2</v>
      </c>
      <c r="I32" s="226">
        <v>1.6711111111111166E-2</v>
      </c>
      <c r="J32" s="226">
        <v>3.1677940933839181E-2</v>
      </c>
      <c r="K32" s="226">
        <v>2.1347402597402549E-2</v>
      </c>
      <c r="L32" s="226">
        <v>1.3440142412105161E-2</v>
      </c>
      <c r="M32" s="226">
        <v>1.5631747128421979E-2</v>
      </c>
      <c r="N32" s="226">
        <v>2.8081660780428876E-2</v>
      </c>
      <c r="O32" s="226">
        <v>2.3305999136814817E-2</v>
      </c>
      <c r="P32" s="225">
        <v>3.1748109841913917E-2</v>
      </c>
      <c r="Q32" s="226">
        <v>4.544067382812491E-2</v>
      </c>
      <c r="R32" s="226">
        <v>2.2367351514981614E-2</v>
      </c>
      <c r="S32" s="226">
        <v>2.2404960905904527E-2</v>
      </c>
      <c r="T32" s="227">
        <v>4.769565628844518E-2</v>
      </c>
      <c r="U32" s="226">
        <v>8.7128914192761323E-2</v>
      </c>
      <c r="V32" s="226">
        <v>-5.1169064748201404E-2</v>
      </c>
      <c r="W32" s="226">
        <v>-0.23103882099209203</v>
      </c>
      <c r="X32" s="226">
        <v>-0.14720725344281932</v>
      </c>
      <c r="Y32" s="226">
        <v>-6.8893163140409108E-2</v>
      </c>
      <c r="Z32" s="226">
        <v>-3.7581960658883702E-2</v>
      </c>
      <c r="AA32" s="226">
        <v>-4.6888659302233009E-2</v>
      </c>
      <c r="AB32" s="226">
        <v>0</v>
      </c>
      <c r="AC32" s="226">
        <v>-1.6071428571428611E-2</v>
      </c>
      <c r="AD32" s="226">
        <v>-5.8315877670716387E-2</v>
      </c>
      <c r="AE32" s="228">
        <v>-4.2246590749332145E-2</v>
      </c>
      <c r="AF32" s="225">
        <v>2.5124512260888746E-2</v>
      </c>
      <c r="AG32" s="226">
        <v>-0.14829086026213625</v>
      </c>
      <c r="AH32" s="226">
        <v>-2.906100068540083E-2</v>
      </c>
      <c r="AI32" s="229">
        <v>-3.9186730307744937E-2</v>
      </c>
      <c r="AJ32" s="227">
        <v>-0.10432661909493263</v>
      </c>
      <c r="AK32" s="226">
        <v>-0.14242962685869259</v>
      </c>
      <c r="AL32" s="226">
        <v>3.127665624111458E-2</v>
      </c>
      <c r="AM32" s="226">
        <v>0.27790113357485113</v>
      </c>
      <c r="AN32" s="226">
        <v>0.19017051153460371</v>
      </c>
      <c r="AO32" s="226">
        <v>0.10431924882629119</v>
      </c>
      <c r="AP32" s="226">
        <v>6.2728481222997623E-2</v>
      </c>
      <c r="AQ32" s="226" t="s">
        <v>174</v>
      </c>
      <c r="AR32" s="226" t="s">
        <v>174</v>
      </c>
      <c r="AS32" s="226" t="s">
        <v>174</v>
      </c>
      <c r="AT32" s="226" t="s">
        <v>174</v>
      </c>
      <c r="AU32" s="228" t="s">
        <v>174</v>
      </c>
      <c r="AV32" s="225">
        <v>-7.2659755531486819E-2</v>
      </c>
      <c r="AW32" s="226">
        <v>0.1845631833293348</v>
      </c>
      <c r="AX32" s="226" t="s">
        <v>174</v>
      </c>
      <c r="AY32" s="229" t="s">
        <v>174</v>
      </c>
    </row>
    <row r="33" spans="1:51" x14ac:dyDescent="0.3">
      <c r="A33" s="246" t="s">
        <v>183</v>
      </c>
      <c r="B33" s="224"/>
      <c r="C33" s="224" t="s">
        <v>176</v>
      </c>
      <c r="D33" s="230">
        <v>102.88</v>
      </c>
      <c r="E33" s="231">
        <v>96.78</v>
      </c>
      <c r="F33" s="231">
        <v>112.61</v>
      </c>
      <c r="G33" s="231">
        <v>112.3</v>
      </c>
      <c r="H33" s="231">
        <v>115.65</v>
      </c>
      <c r="I33" s="231">
        <v>116.11</v>
      </c>
      <c r="J33" s="231">
        <v>124.59</v>
      </c>
      <c r="K33" s="231">
        <v>132.69999999999999</v>
      </c>
      <c r="L33" s="231">
        <v>116.43</v>
      </c>
      <c r="M33" s="231">
        <v>115.61</v>
      </c>
      <c r="N33" s="231">
        <v>115.01</v>
      </c>
      <c r="O33" s="231">
        <v>138.85</v>
      </c>
      <c r="P33" s="230">
        <v>104.08999999999999</v>
      </c>
      <c r="Q33" s="231">
        <v>114.68666666666667</v>
      </c>
      <c r="R33" s="231">
        <v>124.57333333333332</v>
      </c>
      <c r="S33" s="231">
        <v>123.15666666666668</v>
      </c>
      <c r="T33" s="232">
        <v>108.48</v>
      </c>
      <c r="U33" s="231">
        <v>108.19</v>
      </c>
      <c r="V33" s="231">
        <v>121.69</v>
      </c>
      <c r="W33" s="231">
        <v>106.8</v>
      </c>
      <c r="X33" s="231">
        <v>117.22</v>
      </c>
      <c r="Y33" s="231">
        <v>112.35</v>
      </c>
      <c r="Z33" s="231">
        <v>125.06</v>
      </c>
      <c r="AA33" s="231">
        <v>130.16</v>
      </c>
      <c r="AB33" s="231">
        <v>117.81</v>
      </c>
      <c r="AC33" s="231">
        <v>121.31</v>
      </c>
      <c r="AD33" s="231">
        <v>115.36</v>
      </c>
      <c r="AE33" s="233">
        <v>142.56</v>
      </c>
      <c r="AF33" s="230">
        <v>112.78666666666668</v>
      </c>
      <c r="AG33" s="231">
        <v>112.12333333333333</v>
      </c>
      <c r="AH33" s="231">
        <v>124.34333333333332</v>
      </c>
      <c r="AI33" s="234">
        <v>126.41000000000001</v>
      </c>
      <c r="AJ33" s="232">
        <v>110.83</v>
      </c>
      <c r="AK33" s="231">
        <v>105.98</v>
      </c>
      <c r="AL33" s="231">
        <v>122.89</v>
      </c>
      <c r="AM33" s="231">
        <v>117.81</v>
      </c>
      <c r="AN33" s="231">
        <v>120.57</v>
      </c>
      <c r="AO33" s="231">
        <v>120.16</v>
      </c>
      <c r="AP33" s="231">
        <v>132.61000000000001</v>
      </c>
      <c r="AQ33" s="231" t="s">
        <v>174</v>
      </c>
      <c r="AR33" s="231" t="s">
        <v>174</v>
      </c>
      <c r="AS33" s="231" t="s">
        <v>174</v>
      </c>
      <c r="AT33" s="231" t="s">
        <v>174</v>
      </c>
      <c r="AU33" s="233" t="s">
        <v>174</v>
      </c>
      <c r="AV33" s="230">
        <v>113.23333333333333</v>
      </c>
      <c r="AW33" s="231">
        <v>119.51333333333332</v>
      </c>
      <c r="AX33" s="231" t="s">
        <v>174</v>
      </c>
      <c r="AY33" s="234" t="s">
        <v>174</v>
      </c>
    </row>
    <row r="34" spans="1:51" x14ac:dyDescent="0.3">
      <c r="A34" s="246"/>
      <c r="B34" s="224"/>
      <c r="C34" s="224" t="s">
        <v>45</v>
      </c>
      <c r="D34" s="225">
        <v>4.7124681933842255E-2</v>
      </c>
      <c r="E34" s="226">
        <v>3.1989763275751815E-2</v>
      </c>
      <c r="F34" s="226">
        <v>-7.1415976018339225E-3</v>
      </c>
      <c r="G34" s="226">
        <v>9.6144460712542637E-2</v>
      </c>
      <c r="H34" s="226">
        <v>3.5084578895551888E-2</v>
      </c>
      <c r="I34" s="226">
        <v>3.7066809574848349E-2</v>
      </c>
      <c r="J34" s="226">
        <v>2.8989098116947644E-2</v>
      </c>
      <c r="K34" s="226">
        <v>2.1791021791021735E-2</v>
      </c>
      <c r="L34" s="226">
        <v>1.2170738068329997E-2</v>
      </c>
      <c r="M34" s="226">
        <v>1.8590308370044113E-2</v>
      </c>
      <c r="N34" s="226">
        <v>3.2127793233420049E-2</v>
      </c>
      <c r="O34" s="226">
        <v>8.7177624409733312E-3</v>
      </c>
      <c r="P34" s="225">
        <v>2.232771321001794E-2</v>
      </c>
      <c r="Q34" s="226">
        <v>5.4945728828110725E-2</v>
      </c>
      <c r="R34" s="226">
        <v>2.1148696650090039E-2</v>
      </c>
      <c r="S34" s="226">
        <v>1.9002702851784434E-2</v>
      </c>
      <c r="T34" s="227">
        <v>5.4432348367029704E-2</v>
      </c>
      <c r="U34" s="226">
        <v>0.11789625955775974</v>
      </c>
      <c r="V34" s="226">
        <v>8.063227066867952E-2</v>
      </c>
      <c r="W34" s="226">
        <v>-4.8975957257346325E-2</v>
      </c>
      <c r="X34" s="226">
        <v>1.3575443147427535E-2</v>
      </c>
      <c r="Y34" s="226">
        <v>-3.2383085005598104E-2</v>
      </c>
      <c r="Z34" s="226">
        <v>3.7723733847016662E-3</v>
      </c>
      <c r="AA34" s="226">
        <v>-1.9140919366993074E-2</v>
      </c>
      <c r="AB34" s="226">
        <v>1.185261530533353E-2</v>
      </c>
      <c r="AC34" s="226">
        <v>4.9303693452123556E-2</v>
      </c>
      <c r="AD34" s="226">
        <v>3.0432136335969062E-3</v>
      </c>
      <c r="AE34" s="228">
        <v>2.6719481454807549E-2</v>
      </c>
      <c r="AF34" s="225">
        <v>8.354949242642605E-2</v>
      </c>
      <c r="AG34" s="226">
        <v>-2.2350752775678655E-2</v>
      </c>
      <c r="AH34" s="226">
        <v>-1.8463020443112812E-3</v>
      </c>
      <c r="AI34" s="229">
        <v>2.6416217825533845E-2</v>
      </c>
      <c r="AJ34" s="227">
        <v>2.1662979351032306E-2</v>
      </c>
      <c r="AK34" s="226">
        <v>-2.0427026527405447E-2</v>
      </c>
      <c r="AL34" s="226">
        <v>9.8611225244474091E-3</v>
      </c>
      <c r="AM34" s="226">
        <v>0.10308988764044955</v>
      </c>
      <c r="AN34" s="226">
        <v>2.8578740829210005E-2</v>
      </c>
      <c r="AO34" s="226">
        <v>6.9514908767245351E-2</v>
      </c>
      <c r="AP34" s="226">
        <v>6.0371021909483458E-2</v>
      </c>
      <c r="AQ34" s="226" t="s">
        <v>174</v>
      </c>
      <c r="AR34" s="226" t="s">
        <v>174</v>
      </c>
      <c r="AS34" s="226" t="s">
        <v>174</v>
      </c>
      <c r="AT34" s="226" t="s">
        <v>174</v>
      </c>
      <c r="AU34" s="228" t="s">
        <v>174</v>
      </c>
      <c r="AV34" s="225">
        <v>3.9602789927886718E-3</v>
      </c>
      <c r="AW34" s="226">
        <v>6.5909563873115792E-2</v>
      </c>
      <c r="AX34" s="226" t="s">
        <v>174</v>
      </c>
      <c r="AY34" s="229" t="s">
        <v>174</v>
      </c>
    </row>
    <row r="35" spans="1:51" x14ac:dyDescent="0.3">
      <c r="A35" s="246" t="s">
        <v>184</v>
      </c>
      <c r="B35" s="224"/>
      <c r="C35" s="224" t="s">
        <v>176</v>
      </c>
      <c r="D35" s="230">
        <v>107.94</v>
      </c>
      <c r="E35" s="231">
        <v>99.65</v>
      </c>
      <c r="F35" s="231">
        <v>110.06</v>
      </c>
      <c r="G35" s="231">
        <v>110.46</v>
      </c>
      <c r="H35" s="231">
        <v>117.92</v>
      </c>
      <c r="I35" s="231">
        <v>112.97</v>
      </c>
      <c r="J35" s="231">
        <v>125.45</v>
      </c>
      <c r="K35" s="231">
        <v>120.24</v>
      </c>
      <c r="L35" s="231">
        <v>111.78</v>
      </c>
      <c r="M35" s="231">
        <v>119.21</v>
      </c>
      <c r="N35" s="231">
        <v>122.87</v>
      </c>
      <c r="O35" s="231">
        <v>145.03</v>
      </c>
      <c r="P35" s="230">
        <v>105.88333333333333</v>
      </c>
      <c r="Q35" s="231">
        <v>113.78333333333335</v>
      </c>
      <c r="R35" s="231">
        <v>119.15666666666668</v>
      </c>
      <c r="S35" s="231">
        <v>129.03666666666666</v>
      </c>
      <c r="T35" s="232">
        <v>112.52</v>
      </c>
      <c r="U35" s="231">
        <v>105.91</v>
      </c>
      <c r="V35" s="231">
        <v>92.37</v>
      </c>
      <c r="W35" s="231">
        <v>68.319999999999993</v>
      </c>
      <c r="X35" s="231">
        <v>85.47</v>
      </c>
      <c r="Y35" s="231">
        <v>101.74</v>
      </c>
      <c r="Z35" s="231">
        <v>116.53</v>
      </c>
      <c r="AA35" s="231">
        <v>111.62</v>
      </c>
      <c r="AB35" s="231">
        <v>110.64</v>
      </c>
      <c r="AC35" s="231">
        <v>111.15</v>
      </c>
      <c r="AD35" s="231">
        <v>109.98</v>
      </c>
      <c r="AE35" s="233">
        <v>131.12</v>
      </c>
      <c r="AF35" s="230">
        <v>103.60000000000001</v>
      </c>
      <c r="AG35" s="231">
        <v>85.176666666666662</v>
      </c>
      <c r="AH35" s="231">
        <v>112.93</v>
      </c>
      <c r="AI35" s="234">
        <v>117.41666666666667</v>
      </c>
      <c r="AJ35" s="232">
        <v>89.69</v>
      </c>
      <c r="AK35" s="231">
        <v>80.099999999999994</v>
      </c>
      <c r="AL35" s="231">
        <v>97.37</v>
      </c>
      <c r="AM35" s="231">
        <v>102.47</v>
      </c>
      <c r="AN35" s="231">
        <v>117.12</v>
      </c>
      <c r="AO35" s="231">
        <v>115.54</v>
      </c>
      <c r="AP35" s="231">
        <v>124.09</v>
      </c>
      <c r="AQ35" s="231" t="s">
        <v>174</v>
      </c>
      <c r="AR35" s="231" t="s">
        <v>174</v>
      </c>
      <c r="AS35" s="231" t="s">
        <v>174</v>
      </c>
      <c r="AT35" s="231" t="s">
        <v>174</v>
      </c>
      <c r="AU35" s="233" t="s">
        <v>174</v>
      </c>
      <c r="AV35" s="230">
        <v>89.053333333333327</v>
      </c>
      <c r="AW35" s="231">
        <v>111.71</v>
      </c>
      <c r="AX35" s="231" t="s">
        <v>174</v>
      </c>
      <c r="AY35" s="234" t="s">
        <v>174</v>
      </c>
    </row>
    <row r="36" spans="1:51" x14ac:dyDescent="0.3">
      <c r="A36" s="223"/>
      <c r="B36" s="224"/>
      <c r="C36" s="224" t="s">
        <v>45</v>
      </c>
      <c r="D36" s="225">
        <v>3.2918660287081278E-2</v>
      </c>
      <c r="E36" s="226">
        <v>4.7403825940719034E-2</v>
      </c>
      <c r="F36" s="226">
        <v>3.8791882963662233E-2</v>
      </c>
      <c r="G36" s="226">
        <v>8.0610448053218556E-2</v>
      </c>
      <c r="H36" s="226">
        <v>3.6568213783403539E-2</v>
      </c>
      <c r="I36" s="226">
        <v>2.65627766955987E-4</v>
      </c>
      <c r="J36" s="226">
        <v>3.3871765287621543E-2</v>
      </c>
      <c r="K36" s="226">
        <v>2.0799728330078864E-2</v>
      </c>
      <c r="L36" s="226">
        <v>1.4613778705636803E-2</v>
      </c>
      <c r="M36" s="226">
        <v>1.3259668508287064E-2</v>
      </c>
      <c r="N36" s="226">
        <v>2.4941608274941698E-2</v>
      </c>
      <c r="O36" s="226">
        <v>3.4893677750820584E-2</v>
      </c>
      <c r="P36" s="225">
        <v>3.9464642167610156E-2</v>
      </c>
      <c r="Q36" s="226">
        <v>3.7790344156633938E-2</v>
      </c>
      <c r="R36" s="226">
        <v>2.3389636415688607E-2</v>
      </c>
      <c r="S36" s="226">
        <v>2.4995366325098703E-2</v>
      </c>
      <c r="T36" s="227">
        <v>4.2430980174170969E-2</v>
      </c>
      <c r="U36" s="226">
        <v>6.2819869543401977E-2</v>
      </c>
      <c r="V36" s="226">
        <v>-0.16073051063056509</v>
      </c>
      <c r="W36" s="226">
        <v>-0.38149556400506979</v>
      </c>
      <c r="X36" s="226">
        <v>-0.27518656716417911</v>
      </c>
      <c r="Y36" s="226">
        <v>-9.9406922191732291E-2</v>
      </c>
      <c r="Z36" s="226">
        <v>-7.1104025508170562E-2</v>
      </c>
      <c r="AA36" s="226">
        <v>-7.168995342648031E-2</v>
      </c>
      <c r="AB36" s="226">
        <v>-1.0198604401502963E-2</v>
      </c>
      <c r="AC36" s="226">
        <v>-6.7611777535441606E-2</v>
      </c>
      <c r="AD36" s="226">
        <v>-0.10490762594612192</v>
      </c>
      <c r="AE36" s="228">
        <v>-9.5911190788112888E-2</v>
      </c>
      <c r="AF36" s="225">
        <v>-2.1564615142452233E-2</v>
      </c>
      <c r="AG36" s="226">
        <v>-0.25141350519994154</v>
      </c>
      <c r="AH36" s="226">
        <v>-5.2256133381822306E-2</v>
      </c>
      <c r="AI36" s="229">
        <v>-9.0051923225956371E-2</v>
      </c>
      <c r="AJ36" s="227">
        <v>-0.20289726270885183</v>
      </c>
      <c r="AK36" s="226">
        <v>-0.24369747899159663</v>
      </c>
      <c r="AL36" s="226">
        <v>5.4130128829706622E-2</v>
      </c>
      <c r="AM36" s="226">
        <v>0.49985362997658117</v>
      </c>
      <c r="AN36" s="226">
        <v>0.37030537030537064</v>
      </c>
      <c r="AO36" s="226">
        <v>0.135639866325929</v>
      </c>
      <c r="AP36" s="226">
        <v>6.4875997597185348E-2</v>
      </c>
      <c r="AQ36" s="226" t="s">
        <v>174</v>
      </c>
      <c r="AR36" s="226" t="s">
        <v>174</v>
      </c>
      <c r="AS36" s="226" t="s">
        <v>174</v>
      </c>
      <c r="AT36" s="226" t="s">
        <v>174</v>
      </c>
      <c r="AU36" s="228" t="s">
        <v>174</v>
      </c>
      <c r="AV36" s="225">
        <v>-0.14041184041184054</v>
      </c>
      <c r="AW36" s="226">
        <v>0.31150941181074626</v>
      </c>
      <c r="AX36" s="226" t="s">
        <v>174</v>
      </c>
      <c r="AY36" s="229" t="s">
        <v>174</v>
      </c>
    </row>
    <row r="37" spans="1:51" x14ac:dyDescent="0.3">
      <c r="A37" s="221" t="s">
        <v>193</v>
      </c>
      <c r="B37" s="222" t="s">
        <v>46</v>
      </c>
      <c r="C37" s="222"/>
      <c r="D37" s="242"/>
      <c r="E37" s="243"/>
      <c r="F37" s="243"/>
      <c r="G37" s="243"/>
      <c r="H37" s="243"/>
      <c r="I37" s="243"/>
      <c r="J37" s="243"/>
      <c r="K37" s="243"/>
      <c r="L37" s="243"/>
      <c r="M37" s="243"/>
      <c r="N37" s="243"/>
      <c r="O37" s="243"/>
      <c r="P37" s="242"/>
      <c r="Q37" s="243"/>
      <c r="R37" s="243"/>
      <c r="S37" s="243"/>
      <c r="T37" s="244"/>
      <c r="U37" s="243"/>
      <c r="V37" s="243"/>
      <c r="W37" s="243"/>
      <c r="X37" s="243"/>
      <c r="Y37" s="243"/>
      <c r="Z37" s="243"/>
      <c r="AA37" s="243"/>
      <c r="AB37" s="243"/>
      <c r="AC37" s="243"/>
      <c r="AD37" s="243"/>
      <c r="AE37" s="245"/>
      <c r="AF37" s="242"/>
      <c r="AG37" s="243"/>
      <c r="AH37" s="243"/>
      <c r="AI37" s="253"/>
      <c r="AJ37" s="244"/>
      <c r="AK37" s="243"/>
      <c r="AL37" s="243"/>
      <c r="AM37" s="243"/>
      <c r="AN37" s="243"/>
      <c r="AO37" s="243"/>
      <c r="AP37" s="243"/>
      <c r="AQ37" s="243"/>
      <c r="AR37" s="243"/>
      <c r="AS37" s="243"/>
      <c r="AT37" s="243"/>
      <c r="AU37" s="245"/>
      <c r="AV37" s="242"/>
      <c r="AW37" s="243"/>
      <c r="AX37" s="243"/>
      <c r="AY37" s="253"/>
    </row>
    <row r="38" spans="1:51" x14ac:dyDescent="0.3">
      <c r="A38" s="246" t="s">
        <v>194</v>
      </c>
      <c r="B38" s="224"/>
      <c r="C38" s="224" t="s">
        <v>195</v>
      </c>
      <c r="D38" s="254">
        <v>2068.3870000000002</v>
      </c>
      <c r="E38" s="255">
        <v>2327.52</v>
      </c>
      <c r="F38" s="255">
        <v>3250.3739999999998</v>
      </c>
      <c r="G38" s="255">
        <v>4298.4270000000006</v>
      </c>
      <c r="H38" s="255">
        <v>4934.9299999999985</v>
      </c>
      <c r="I38" s="255">
        <v>5014.9069999999992</v>
      </c>
      <c r="J38" s="255">
        <v>5721.1980000000003</v>
      </c>
      <c r="K38" s="255">
        <v>6195.9120000000003</v>
      </c>
      <c r="L38" s="255">
        <v>5404.0940000000046</v>
      </c>
      <c r="M38" s="255">
        <v>4837.0999999999985</v>
      </c>
      <c r="N38" s="255">
        <v>2760.3669999999984</v>
      </c>
      <c r="O38" s="255">
        <v>2238.6160000000018</v>
      </c>
      <c r="P38" s="254">
        <v>7646.2809999999999</v>
      </c>
      <c r="Q38" s="255">
        <v>14248.263999999999</v>
      </c>
      <c r="R38" s="255">
        <v>17321.204000000005</v>
      </c>
      <c r="S38" s="255">
        <v>9836.0829999999987</v>
      </c>
      <c r="T38" s="256">
        <v>2184.5880000000002</v>
      </c>
      <c r="U38" s="255">
        <v>2517.7809999999995</v>
      </c>
      <c r="V38" s="255">
        <v>1325.1109999999999</v>
      </c>
      <c r="W38" s="255">
        <v>36.539000000000669</v>
      </c>
      <c r="X38" s="255">
        <v>49.246999999999389</v>
      </c>
      <c r="Y38" s="255">
        <v>145.98100000000068</v>
      </c>
      <c r="Z38" s="255">
        <v>855.52099999999973</v>
      </c>
      <c r="AA38" s="255">
        <v>1690.2139999999999</v>
      </c>
      <c r="AB38" s="255">
        <v>1510.6800000000003</v>
      </c>
      <c r="AC38" s="255">
        <v>1120.2950000000001</v>
      </c>
      <c r="AD38" s="255">
        <v>392.65899999999965</v>
      </c>
      <c r="AE38" s="257">
        <v>371.07400000000052</v>
      </c>
      <c r="AF38" s="254">
        <v>6027.48</v>
      </c>
      <c r="AG38" s="255">
        <v>231.76700000000073</v>
      </c>
      <c r="AH38" s="255">
        <v>4056.415</v>
      </c>
      <c r="AI38" s="258">
        <v>1884.0280000000002</v>
      </c>
      <c r="AJ38" s="256">
        <v>278.36</v>
      </c>
      <c r="AK38" s="255">
        <v>139.93799999999999</v>
      </c>
      <c r="AL38" s="255">
        <v>176.82899999999995</v>
      </c>
      <c r="AM38" s="255">
        <v>273.42000000000007</v>
      </c>
      <c r="AN38" s="255">
        <v>805.33500000000004</v>
      </c>
      <c r="AO38" s="255">
        <v>1403.5230000000001</v>
      </c>
      <c r="AP38" s="255">
        <v>1854.4419999999996</v>
      </c>
      <c r="AQ38" s="255" t="s">
        <v>174</v>
      </c>
      <c r="AR38" s="255" t="s">
        <v>174</v>
      </c>
      <c r="AS38" s="255" t="s">
        <v>174</v>
      </c>
      <c r="AT38" s="255" t="s">
        <v>174</v>
      </c>
      <c r="AU38" s="257" t="s">
        <v>174</v>
      </c>
      <c r="AV38" s="254">
        <v>595.12699999999995</v>
      </c>
      <c r="AW38" s="255">
        <v>2482.2780000000002</v>
      </c>
      <c r="AX38" s="255" t="s">
        <v>174</v>
      </c>
      <c r="AY38" s="258" t="s">
        <v>174</v>
      </c>
    </row>
    <row r="39" spans="1:51" x14ac:dyDescent="0.3">
      <c r="A39" s="259"/>
      <c r="B39" s="224"/>
      <c r="C39" s="224" t="s">
        <v>45</v>
      </c>
      <c r="D39" s="225">
        <v>6.0082299886682761E-2</v>
      </c>
      <c r="E39" s="226">
        <v>1.9577024823147299E-2</v>
      </c>
      <c r="F39" s="226">
        <v>-1.1058140352126315E-2</v>
      </c>
      <c r="G39" s="226">
        <v>9.156974381894642E-2</v>
      </c>
      <c r="H39" s="226">
        <v>2.4843727285942519E-2</v>
      </c>
      <c r="I39" s="226">
        <v>3.8518248232622058E-2</v>
      </c>
      <c r="J39" s="226">
        <v>3.1491400929951112E-2</v>
      </c>
      <c r="K39" s="226">
        <v>3.3029744543254649E-2</v>
      </c>
      <c r="L39" s="226">
        <v>3.3857280436370873E-2</v>
      </c>
      <c r="M39" s="226">
        <v>3.2012859250181831E-2</v>
      </c>
      <c r="N39" s="226">
        <v>4.134888056675038E-2</v>
      </c>
      <c r="O39" s="226">
        <v>9.8758469720058029E-2</v>
      </c>
      <c r="P39" s="225">
        <v>1.6697370791701048E-2</v>
      </c>
      <c r="Q39" s="226">
        <v>4.9051372672423502E-2</v>
      </c>
      <c r="R39" s="226">
        <v>3.2778911118857293E-2</v>
      </c>
      <c r="S39" s="226">
        <v>4.9157566435774042E-2</v>
      </c>
      <c r="T39" s="227">
        <v>5.6179525398293462E-2</v>
      </c>
      <c r="U39" s="226">
        <v>8.1744088128136105E-2</v>
      </c>
      <c r="V39" s="226">
        <v>-0.59232045296941216</v>
      </c>
      <c r="W39" s="226">
        <v>-0.9914994485191907</v>
      </c>
      <c r="X39" s="226">
        <v>-0.99002072977732225</v>
      </c>
      <c r="Y39" s="226">
        <v>-0.97089058680450091</v>
      </c>
      <c r="Z39" s="226">
        <v>-0.85046471036310933</v>
      </c>
      <c r="AA39" s="226">
        <v>-0.72720496998666218</v>
      </c>
      <c r="AB39" s="226">
        <v>-0.72045637992233313</v>
      </c>
      <c r="AC39" s="226">
        <v>-0.76839531950962336</v>
      </c>
      <c r="AD39" s="226">
        <v>-0.85775116134919738</v>
      </c>
      <c r="AE39" s="228">
        <v>-0.83423954800644684</v>
      </c>
      <c r="AF39" s="225">
        <v>-0.21171089579365451</v>
      </c>
      <c r="AG39" s="226">
        <v>-0.98373366748398261</v>
      </c>
      <c r="AH39" s="226">
        <v>-0.76581218026183406</v>
      </c>
      <c r="AI39" s="229">
        <v>-0.80845749268280875</v>
      </c>
      <c r="AJ39" s="227">
        <v>-0.87258009290538996</v>
      </c>
      <c r="AK39" s="226">
        <v>-0.94442010643499175</v>
      </c>
      <c r="AL39" s="226">
        <v>-0.86655533008178187</v>
      </c>
      <c r="AM39" s="226">
        <v>6.4829634089601544</v>
      </c>
      <c r="AN39" s="226">
        <v>15.352975815785936</v>
      </c>
      <c r="AO39" s="226">
        <v>8.6144224248360644</v>
      </c>
      <c r="AP39" s="226">
        <v>1.1676171596021607</v>
      </c>
      <c r="AQ39" s="226" t="s">
        <v>174</v>
      </c>
      <c r="AR39" s="226" t="s">
        <v>174</v>
      </c>
      <c r="AS39" s="226" t="s">
        <v>174</v>
      </c>
      <c r="AT39" s="226" t="s">
        <v>174</v>
      </c>
      <c r="AU39" s="228" t="s">
        <v>174</v>
      </c>
      <c r="AV39" s="225">
        <v>-0.90126437582538632</v>
      </c>
      <c r="AW39" s="226">
        <v>9.7102305332510337</v>
      </c>
      <c r="AX39" s="226" t="s">
        <v>174</v>
      </c>
      <c r="AY39" s="229" t="s">
        <v>174</v>
      </c>
    </row>
    <row r="40" spans="1:51" x14ac:dyDescent="0.3">
      <c r="A40" s="246" t="s">
        <v>196</v>
      </c>
      <c r="B40" s="224"/>
      <c r="C40" s="224" t="s">
        <v>195</v>
      </c>
      <c r="D40" s="254">
        <v>965.89700000000005</v>
      </c>
      <c r="E40" s="255">
        <v>1037.7199999999998</v>
      </c>
      <c r="F40" s="255">
        <v>1356.548</v>
      </c>
      <c r="G40" s="255">
        <v>1682.8729999999996</v>
      </c>
      <c r="H40" s="255">
        <v>1622.9100000000008</v>
      </c>
      <c r="I40" s="255">
        <v>2162.646999999999</v>
      </c>
      <c r="J40" s="255">
        <v>2510.0320000000011</v>
      </c>
      <c r="K40" s="255">
        <v>3437.5149999999994</v>
      </c>
      <c r="L40" s="255">
        <v>2220.4799999999996</v>
      </c>
      <c r="M40" s="255">
        <v>1521.5849999999991</v>
      </c>
      <c r="N40" s="255">
        <v>1311.6010000000024</v>
      </c>
      <c r="O40" s="255">
        <v>1277.3240000000005</v>
      </c>
      <c r="P40" s="254">
        <v>3360.165</v>
      </c>
      <c r="Q40" s="255">
        <v>5468.4299999999994</v>
      </c>
      <c r="R40" s="255">
        <v>8168.027</v>
      </c>
      <c r="S40" s="255">
        <v>4110.510000000002</v>
      </c>
      <c r="T40" s="256">
        <v>1073.6379999999999</v>
      </c>
      <c r="U40" s="255">
        <v>1299.2620000000002</v>
      </c>
      <c r="V40" s="255">
        <v>550.39499999999998</v>
      </c>
      <c r="W40" s="255">
        <v>96.672999999999774</v>
      </c>
      <c r="X40" s="255">
        <v>212.346</v>
      </c>
      <c r="Y40" s="255">
        <v>885.08100000000059</v>
      </c>
      <c r="Z40" s="255">
        <v>1775.7399999999998</v>
      </c>
      <c r="AA40" s="255">
        <v>3392.1350000000002</v>
      </c>
      <c r="AB40" s="255">
        <v>2023.67</v>
      </c>
      <c r="AC40" s="255">
        <v>1179.9619999999995</v>
      </c>
      <c r="AD40" s="255">
        <v>527.39899999999943</v>
      </c>
      <c r="AE40" s="257">
        <v>582.3080000000009</v>
      </c>
      <c r="AF40" s="254">
        <v>2923.2950000000001</v>
      </c>
      <c r="AG40" s="255">
        <v>1194.1000000000004</v>
      </c>
      <c r="AH40" s="255">
        <v>7191.5450000000001</v>
      </c>
      <c r="AI40" s="258">
        <v>2289.6689999999999</v>
      </c>
      <c r="AJ40" s="256">
        <v>419.49599999999998</v>
      </c>
      <c r="AK40" s="255">
        <v>328.43399999999997</v>
      </c>
      <c r="AL40" s="255">
        <v>448.67899999999997</v>
      </c>
      <c r="AM40" s="255">
        <v>658.83300000000008</v>
      </c>
      <c r="AN40" s="255">
        <v>1238.1959999999999</v>
      </c>
      <c r="AO40" s="255">
        <v>2000.0680000000002</v>
      </c>
      <c r="AP40" s="255">
        <v>2669.9589999999998</v>
      </c>
      <c r="AQ40" s="255" t="s">
        <v>174</v>
      </c>
      <c r="AR40" s="255" t="s">
        <v>174</v>
      </c>
      <c r="AS40" s="255" t="s">
        <v>174</v>
      </c>
      <c r="AT40" s="255" t="s">
        <v>174</v>
      </c>
      <c r="AU40" s="257" t="s">
        <v>174</v>
      </c>
      <c r="AV40" s="254">
        <v>1196.6089999999999</v>
      </c>
      <c r="AW40" s="255">
        <v>3897.0970000000002</v>
      </c>
      <c r="AX40" s="255" t="s">
        <v>174</v>
      </c>
      <c r="AY40" s="258" t="s">
        <v>174</v>
      </c>
    </row>
    <row r="41" spans="1:51" x14ac:dyDescent="0.3">
      <c r="A41" s="246"/>
      <c r="B41" s="224"/>
      <c r="C41" s="224" t="s">
        <v>45</v>
      </c>
      <c r="D41" s="225">
        <v>8.2138111680495604E-2</v>
      </c>
      <c r="E41" s="226">
        <v>-1.1545557851141268E-2</v>
      </c>
      <c r="F41" s="226">
        <v>5.6172531921519775E-2</v>
      </c>
      <c r="G41" s="226">
        <v>0.1712874415704087</v>
      </c>
      <c r="H41" s="226">
        <v>9.156468972419575E-2</v>
      </c>
      <c r="I41" s="226">
        <v>0.12973430977533723</v>
      </c>
      <c r="J41" s="226">
        <v>3.3789663964982564E-2</v>
      </c>
      <c r="K41" s="226">
        <v>4.327279393153205E-2</v>
      </c>
      <c r="L41" s="226">
        <v>4.9619736904924279E-2</v>
      </c>
      <c r="M41" s="226">
        <v>-2.6908023483365327E-2</v>
      </c>
      <c r="N41" s="226">
        <v>0.1496709906394274</v>
      </c>
      <c r="O41" s="226">
        <v>4.7480574861103547E-2</v>
      </c>
      <c r="P41" s="225">
        <v>4.1322997883677097E-2</v>
      </c>
      <c r="Q41" s="226">
        <v>0.13034465979983198</v>
      </c>
      <c r="R41" s="226">
        <v>4.2048322407256325E-2</v>
      </c>
      <c r="S41" s="226">
        <v>4.7548200351994398E-2</v>
      </c>
      <c r="T41" s="227">
        <v>0.11154501981060065</v>
      </c>
      <c r="U41" s="226">
        <v>0.25203523108352965</v>
      </c>
      <c r="V41" s="226">
        <v>-0.59426795071018501</v>
      </c>
      <c r="W41" s="226">
        <v>-0.94255478577409013</v>
      </c>
      <c r="X41" s="226">
        <v>-0.86915725456125115</v>
      </c>
      <c r="Y41" s="226">
        <v>-0.5907418085337085</v>
      </c>
      <c r="Z41" s="226">
        <v>-0.2925428839154246</v>
      </c>
      <c r="AA41" s="226">
        <v>-1.3201396939358574E-2</v>
      </c>
      <c r="AB41" s="226">
        <v>-8.8633989047412876E-2</v>
      </c>
      <c r="AC41" s="226">
        <v>-0.22451785473700098</v>
      </c>
      <c r="AD41" s="226">
        <v>-0.59789676891066834</v>
      </c>
      <c r="AE41" s="228">
        <v>-0.54411879836282684</v>
      </c>
      <c r="AF41" s="225">
        <v>-0.13001444869522774</v>
      </c>
      <c r="AG41" s="226">
        <v>-0.78163750838906221</v>
      </c>
      <c r="AH41" s="226">
        <v>-0.11954931099027953</v>
      </c>
      <c r="AI41" s="229">
        <v>-0.44297203996584394</v>
      </c>
      <c r="AJ41" s="227">
        <v>-0.60927612472732895</v>
      </c>
      <c r="AK41" s="226">
        <v>-0.74721495741428601</v>
      </c>
      <c r="AL41" s="226">
        <v>-0.1848054578984184</v>
      </c>
      <c r="AM41" s="226">
        <v>5.8150672886948946</v>
      </c>
      <c r="AN41" s="226">
        <v>4.8310304879771699</v>
      </c>
      <c r="AO41" s="226">
        <v>1.2597570165894409</v>
      </c>
      <c r="AP41" s="226">
        <v>0.5035754108146463</v>
      </c>
      <c r="AQ41" s="226" t="s">
        <v>174</v>
      </c>
      <c r="AR41" s="226" t="s">
        <v>174</v>
      </c>
      <c r="AS41" s="226" t="s">
        <v>174</v>
      </c>
      <c r="AT41" s="226" t="s">
        <v>174</v>
      </c>
      <c r="AU41" s="228" t="s">
        <v>174</v>
      </c>
      <c r="AV41" s="225">
        <v>-0.5906643017553822</v>
      </c>
      <c r="AW41" s="226">
        <v>2.2636269994137836</v>
      </c>
      <c r="AX41" s="226" t="s">
        <v>174</v>
      </c>
      <c r="AY41" s="229" t="s">
        <v>174</v>
      </c>
    </row>
    <row r="42" spans="1:51" x14ac:dyDescent="0.3">
      <c r="A42" s="246" t="s">
        <v>197</v>
      </c>
      <c r="B42" s="224"/>
      <c r="C42" s="224" t="s">
        <v>198</v>
      </c>
      <c r="D42" s="254">
        <v>164942.81599999999</v>
      </c>
      <c r="E42" s="255">
        <v>172733.27299999999</v>
      </c>
      <c r="F42" s="255">
        <v>248243.30399999995</v>
      </c>
      <c r="G42" s="255">
        <v>334929.43400000001</v>
      </c>
      <c r="H42" s="255">
        <v>408099.69400000002</v>
      </c>
      <c r="I42" s="255">
        <v>465982.30799999996</v>
      </c>
      <c r="J42" s="255">
        <v>534629.14199999999</v>
      </c>
      <c r="K42" s="255">
        <v>638291.571</v>
      </c>
      <c r="L42" s="255">
        <v>501535.25700000022</v>
      </c>
      <c r="M42" s="255">
        <v>391134.94199999981</v>
      </c>
      <c r="N42" s="255">
        <v>230023.39399999985</v>
      </c>
      <c r="O42" s="255">
        <v>205269.26999999955</v>
      </c>
      <c r="P42" s="254">
        <v>585919.39299999992</v>
      </c>
      <c r="Q42" s="255">
        <v>1209011.436</v>
      </c>
      <c r="R42" s="255">
        <v>1674455.9700000002</v>
      </c>
      <c r="S42" s="255">
        <v>826427.60599999921</v>
      </c>
      <c r="T42" s="256">
        <v>174712.58499999996</v>
      </c>
      <c r="U42" s="255">
        <v>194421.424</v>
      </c>
      <c r="V42" s="255">
        <v>98452.387999999977</v>
      </c>
      <c r="W42" s="255">
        <v>4467.5719999999856</v>
      </c>
      <c r="X42" s="255">
        <v>9648.4180000000051</v>
      </c>
      <c r="Y42" s="255">
        <v>53032.34500000003</v>
      </c>
      <c r="Z42" s="255">
        <v>158799.245</v>
      </c>
      <c r="AA42" s="255">
        <v>325164.06600000011</v>
      </c>
      <c r="AB42" s="255">
        <v>203622.625</v>
      </c>
      <c r="AC42" s="255">
        <v>123585.15500000003</v>
      </c>
      <c r="AD42" s="255">
        <v>46430.814000000013</v>
      </c>
      <c r="AE42" s="257">
        <v>53345.524999999907</v>
      </c>
      <c r="AF42" s="254">
        <v>467586.39699999994</v>
      </c>
      <c r="AG42" s="255">
        <v>67148.335000000021</v>
      </c>
      <c r="AH42" s="255">
        <v>687585.9360000001</v>
      </c>
      <c r="AI42" s="258">
        <v>223361.49399999995</v>
      </c>
      <c r="AJ42" s="256">
        <v>32667.160999999996</v>
      </c>
      <c r="AK42" s="255">
        <v>18555.516</v>
      </c>
      <c r="AL42" s="255">
        <v>26380.421999999991</v>
      </c>
      <c r="AM42" s="255">
        <v>47101.056000000011</v>
      </c>
      <c r="AN42" s="255">
        <v>125646.83800000002</v>
      </c>
      <c r="AO42" s="255">
        <v>210209.60499999998</v>
      </c>
      <c r="AP42" s="255">
        <v>296918.28799999994</v>
      </c>
      <c r="AQ42" s="255" t="s">
        <v>174</v>
      </c>
      <c r="AR42" s="255" t="s">
        <v>174</v>
      </c>
      <c r="AS42" s="255" t="s">
        <v>174</v>
      </c>
      <c r="AT42" s="255" t="s">
        <v>174</v>
      </c>
      <c r="AU42" s="257" t="s">
        <v>174</v>
      </c>
      <c r="AV42" s="254">
        <v>77603.098999999987</v>
      </c>
      <c r="AW42" s="255">
        <v>382957.49900000001</v>
      </c>
      <c r="AX42" s="255" t="s">
        <v>174</v>
      </c>
      <c r="AY42" s="258" t="s">
        <v>174</v>
      </c>
    </row>
    <row r="43" spans="1:51" x14ac:dyDescent="0.3">
      <c r="A43" s="235"/>
      <c r="B43" s="236"/>
      <c r="C43" s="236" t="s">
        <v>45</v>
      </c>
      <c r="D43" s="237">
        <v>9.8520611571827746E-2</v>
      </c>
      <c r="E43" s="238">
        <v>4.8589660578571593E-2</v>
      </c>
      <c r="F43" s="238">
        <v>2.9121666132102746E-2</v>
      </c>
      <c r="G43" s="238">
        <v>0.10373748328255729</v>
      </c>
      <c r="H43" s="238">
        <v>7.4080260711610613E-2</v>
      </c>
      <c r="I43" s="238">
        <v>0.11801783708272381</v>
      </c>
      <c r="J43" s="238">
        <v>5.5944677961647503E-2</v>
      </c>
      <c r="K43" s="238">
        <v>7.773584184269694E-2</v>
      </c>
      <c r="L43" s="238">
        <v>7.2767123384716678E-2</v>
      </c>
      <c r="M43" s="238">
        <v>6.2517090334648626E-2</v>
      </c>
      <c r="N43" s="238">
        <v>0.10376400332531062</v>
      </c>
      <c r="O43" s="238">
        <v>9.3796439522465108E-2</v>
      </c>
      <c r="P43" s="237">
        <v>5.3626701970917977E-2</v>
      </c>
      <c r="Q43" s="238">
        <v>9.8905266748986448E-2</v>
      </c>
      <c r="R43" s="238">
        <v>6.9207556214481158E-2</v>
      </c>
      <c r="S43" s="238">
        <v>8.1446900084976154E-2</v>
      </c>
      <c r="T43" s="239">
        <v>5.9231248968127093E-2</v>
      </c>
      <c r="U43" s="238">
        <v>0.1255586177655536</v>
      </c>
      <c r="V43" s="238">
        <v>-0.60340365112124028</v>
      </c>
      <c r="W43" s="238">
        <v>-0.9866611544209638</v>
      </c>
      <c r="X43" s="238">
        <v>-0.97635769361787372</v>
      </c>
      <c r="Y43" s="238">
        <v>-0.88619236376673771</v>
      </c>
      <c r="Z43" s="238">
        <v>-0.70297308447132878</v>
      </c>
      <c r="AA43" s="238">
        <v>-0.49057126746860935</v>
      </c>
      <c r="AB43" s="238">
        <v>-0.59400137446369017</v>
      </c>
      <c r="AC43" s="238">
        <v>-0.68403448086721919</v>
      </c>
      <c r="AD43" s="238">
        <v>-0.79814742669173877</v>
      </c>
      <c r="AE43" s="240">
        <v>-0.74011928331990451</v>
      </c>
      <c r="AF43" s="237">
        <v>-0.20196122096951996</v>
      </c>
      <c r="AG43" s="238">
        <v>-0.94446013246809357</v>
      </c>
      <c r="AH43" s="238">
        <v>-0.58936756276726698</v>
      </c>
      <c r="AI43" s="241">
        <v>-0.72972648495965153</v>
      </c>
      <c r="AJ43" s="239">
        <v>-0.81302342358451174</v>
      </c>
      <c r="AK43" s="238">
        <v>-0.90456033281599668</v>
      </c>
      <c r="AL43" s="238">
        <v>-0.73204893719794795</v>
      </c>
      <c r="AM43" s="238">
        <v>9.5428756380423554</v>
      </c>
      <c r="AN43" s="238">
        <v>12.022532605863464</v>
      </c>
      <c r="AO43" s="238">
        <v>2.9637999224812681</v>
      </c>
      <c r="AP43" s="238">
        <v>0.86977140854794333</v>
      </c>
      <c r="AQ43" s="238" t="s">
        <v>174</v>
      </c>
      <c r="AR43" s="238" t="s">
        <v>174</v>
      </c>
      <c r="AS43" s="238" t="s">
        <v>174</v>
      </c>
      <c r="AT43" s="238" t="s">
        <v>174</v>
      </c>
      <c r="AU43" s="240" t="s">
        <v>174</v>
      </c>
      <c r="AV43" s="237">
        <v>-0.83403473775564096</v>
      </c>
      <c r="AW43" s="238">
        <v>4.7031570328586687</v>
      </c>
      <c r="AX43" s="238" t="s">
        <v>174</v>
      </c>
      <c r="AY43" s="241" t="s">
        <v>174</v>
      </c>
    </row>
    <row r="44" spans="1:51" x14ac:dyDescent="0.3">
      <c r="A44" s="221" t="s">
        <v>47</v>
      </c>
      <c r="B44" s="222" t="s">
        <v>46</v>
      </c>
      <c r="C44" s="260"/>
      <c r="D44" s="242"/>
      <c r="E44" s="243"/>
      <c r="F44" s="243"/>
      <c r="G44" s="243"/>
      <c r="H44" s="243"/>
      <c r="I44" s="243"/>
      <c r="J44" s="243"/>
      <c r="K44" s="243"/>
      <c r="L44" s="243"/>
      <c r="M44" s="243"/>
      <c r="N44" s="243"/>
      <c r="O44" s="243"/>
      <c r="P44" s="242"/>
      <c r="Q44" s="243"/>
      <c r="R44" s="243"/>
      <c r="S44" s="243"/>
      <c r="T44" s="244"/>
      <c r="U44" s="243"/>
      <c r="V44" s="243"/>
      <c r="W44" s="243"/>
      <c r="X44" s="243"/>
      <c r="Y44" s="243"/>
      <c r="Z44" s="243"/>
      <c r="AA44" s="243"/>
      <c r="AB44" s="243"/>
      <c r="AC44" s="243"/>
      <c r="AD44" s="243"/>
      <c r="AE44" s="245"/>
      <c r="AF44" s="242"/>
      <c r="AG44" s="243"/>
      <c r="AH44" s="243"/>
      <c r="AI44" s="253"/>
      <c r="AJ44" s="244"/>
      <c r="AK44" s="243"/>
      <c r="AL44" s="243"/>
      <c r="AM44" s="243"/>
      <c r="AN44" s="243"/>
      <c r="AO44" s="243"/>
      <c r="AP44" s="243"/>
      <c r="AQ44" s="243"/>
      <c r="AR44" s="243"/>
      <c r="AS44" s="243"/>
      <c r="AT44" s="243"/>
      <c r="AU44" s="245"/>
      <c r="AV44" s="242"/>
      <c r="AW44" s="243"/>
      <c r="AX44" s="243"/>
      <c r="AY44" s="253"/>
    </row>
    <row r="45" spans="1:51" x14ac:dyDescent="0.3">
      <c r="A45" s="246" t="s">
        <v>29</v>
      </c>
      <c r="B45" s="224"/>
      <c r="C45" s="224" t="s">
        <v>48</v>
      </c>
      <c r="D45" s="230">
        <v>102.411</v>
      </c>
      <c r="E45" s="231">
        <v>102.185</v>
      </c>
      <c r="F45" s="231">
        <v>103.995</v>
      </c>
      <c r="G45" s="231">
        <v>104.60299999999999</v>
      </c>
      <c r="H45" s="231">
        <v>104.664</v>
      </c>
      <c r="I45" s="231">
        <v>104.696</v>
      </c>
      <c r="J45" s="231">
        <v>103.32899999999999</v>
      </c>
      <c r="K45" s="231">
        <v>103.21</v>
      </c>
      <c r="L45" s="231">
        <v>104.346</v>
      </c>
      <c r="M45" s="231">
        <v>104.38500000000001</v>
      </c>
      <c r="N45" s="231">
        <v>104.23099999999999</v>
      </c>
      <c r="O45" s="231">
        <v>104.093</v>
      </c>
      <c r="P45" s="230">
        <v>102.86366666666667</v>
      </c>
      <c r="Q45" s="231">
        <v>104.65433333333333</v>
      </c>
      <c r="R45" s="231">
        <v>103.62833333333333</v>
      </c>
      <c r="S45" s="231">
        <v>104.23633333333333</v>
      </c>
      <c r="T45" s="232">
        <v>103.23</v>
      </c>
      <c r="U45" s="231">
        <v>102.57299999999999</v>
      </c>
      <c r="V45" s="231">
        <v>104.044</v>
      </c>
      <c r="W45" s="231">
        <v>104.374</v>
      </c>
      <c r="X45" s="231">
        <v>103.90600000000001</v>
      </c>
      <c r="Y45" s="231">
        <v>104.827</v>
      </c>
      <c r="Z45" s="231">
        <v>103.476</v>
      </c>
      <c r="AA45" s="231">
        <v>103.19799999999999</v>
      </c>
      <c r="AB45" s="231">
        <v>104.2</v>
      </c>
      <c r="AC45" s="231">
        <v>104.31</v>
      </c>
      <c r="AD45" s="231">
        <v>104.001</v>
      </c>
      <c r="AE45" s="233">
        <v>103.854</v>
      </c>
      <c r="AF45" s="230">
        <v>103.28233333333333</v>
      </c>
      <c r="AG45" s="231">
        <v>104.36899999999999</v>
      </c>
      <c r="AH45" s="231">
        <v>103.62466666666666</v>
      </c>
      <c r="AI45" s="234">
        <v>104.05500000000001</v>
      </c>
      <c r="AJ45" s="232">
        <v>103.541</v>
      </c>
      <c r="AK45" s="231">
        <v>103.06699999999999</v>
      </c>
      <c r="AL45" s="231">
        <v>104.517</v>
      </c>
      <c r="AM45" s="231">
        <v>104.95099999999999</v>
      </c>
      <c r="AN45" s="231">
        <v>105.199</v>
      </c>
      <c r="AO45" s="231">
        <v>105.35899999999999</v>
      </c>
      <c r="AP45" s="231">
        <v>104.99299999999999</v>
      </c>
      <c r="AQ45" s="231">
        <v>104.783</v>
      </c>
      <c r="AR45" s="231" t="s">
        <v>174</v>
      </c>
      <c r="AS45" s="231" t="s">
        <v>174</v>
      </c>
      <c r="AT45" s="231" t="s">
        <v>174</v>
      </c>
      <c r="AU45" s="233" t="s">
        <v>174</v>
      </c>
      <c r="AV45" s="230">
        <v>103.70833333333333</v>
      </c>
      <c r="AW45" s="231">
        <v>105.16966666666666</v>
      </c>
      <c r="AX45" s="231" t="s">
        <v>174</v>
      </c>
      <c r="AY45" s="234" t="s">
        <v>174</v>
      </c>
    </row>
    <row r="46" spans="1:51" x14ac:dyDescent="0.3">
      <c r="A46" s="261" t="s">
        <v>29</v>
      </c>
      <c r="B46" s="224"/>
      <c r="C46" s="224" t="s">
        <v>45</v>
      </c>
      <c r="D46" s="262">
        <v>4.7583541000332727E-3</v>
      </c>
      <c r="E46" s="263">
        <v>9.394077088725368E-3</v>
      </c>
      <c r="F46" s="263">
        <v>8.4657008203873826E-3</v>
      </c>
      <c r="G46" s="263">
        <v>7.706906351454137E-3</v>
      </c>
      <c r="H46" s="263">
        <v>4.2120412568962705E-3</v>
      </c>
      <c r="I46" s="263">
        <v>3.8737391170941748E-3</v>
      </c>
      <c r="J46" s="263">
        <v>-3.1546654318131574E-3</v>
      </c>
      <c r="K46" s="263">
        <v>-8.5190419950052386E-4</v>
      </c>
      <c r="L46" s="263">
        <v>-1.120013784784959E-3</v>
      </c>
      <c r="M46" s="263">
        <v>1.5330222575670404E-4</v>
      </c>
      <c r="N46" s="263">
        <v>3.1664453042287732E-3</v>
      </c>
      <c r="O46" s="263">
        <v>4.1964923112543318E-3</v>
      </c>
      <c r="P46" s="262">
        <v>7.5388041086320457E-3</v>
      </c>
      <c r="Q46" s="263">
        <v>5.2606301229507308E-3</v>
      </c>
      <c r="R46" s="263">
        <v>-1.7083203550225365E-3</v>
      </c>
      <c r="S46" s="263">
        <v>2.5005690397493425E-3</v>
      </c>
      <c r="T46" s="264">
        <v>7.9971878020916164E-3</v>
      </c>
      <c r="U46" s="263">
        <v>3.797034789841973E-3</v>
      </c>
      <c r="V46" s="263">
        <v>4.7117649887013614E-4</v>
      </c>
      <c r="W46" s="263">
        <v>-2.1892297544047778E-3</v>
      </c>
      <c r="X46" s="263">
        <v>-7.242222731789383E-3</v>
      </c>
      <c r="Y46" s="263">
        <v>1.2512416902268342E-3</v>
      </c>
      <c r="Z46" s="263">
        <v>1.422640304270999E-3</v>
      </c>
      <c r="AA46" s="263">
        <v>-1.1626780350738386E-4</v>
      </c>
      <c r="AB46" s="263">
        <v>-1.3991911525118893E-3</v>
      </c>
      <c r="AC46" s="263">
        <v>-7.1849403649949296E-4</v>
      </c>
      <c r="AD46" s="263">
        <v>-2.2066371808769246E-3</v>
      </c>
      <c r="AE46" s="265">
        <v>-2.2960237479946956E-3</v>
      </c>
      <c r="AF46" s="262">
        <v>4.0701122197340737E-3</v>
      </c>
      <c r="AG46" s="263">
        <v>-2.7264359176081992E-3</v>
      </c>
      <c r="AH46" s="263">
        <v>-3.5382858613391135E-5</v>
      </c>
      <c r="AI46" s="266">
        <v>-1.739636531087953E-3</v>
      </c>
      <c r="AJ46" s="264">
        <v>3.0126901094642733E-3</v>
      </c>
      <c r="AK46" s="263">
        <v>4.8160822048686214E-3</v>
      </c>
      <c r="AL46" s="263">
        <v>4.5461535504209396E-3</v>
      </c>
      <c r="AM46" s="263">
        <v>5.5281966773334549E-3</v>
      </c>
      <c r="AN46" s="263">
        <v>1.2443939714741958E-2</v>
      </c>
      <c r="AO46" s="263">
        <v>5.0750283800928744E-3</v>
      </c>
      <c r="AP46" s="263">
        <v>1.4660404344968753E-2</v>
      </c>
      <c r="AQ46" s="263">
        <v>1.5358824783426143E-2</v>
      </c>
      <c r="AR46" s="263" t="s">
        <v>174</v>
      </c>
      <c r="AS46" s="263" t="s">
        <v>174</v>
      </c>
      <c r="AT46" s="263" t="s">
        <v>174</v>
      </c>
      <c r="AU46" s="265" t="s">
        <v>174</v>
      </c>
      <c r="AV46" s="262">
        <v>4.124616342904743E-3</v>
      </c>
      <c r="AW46" s="263">
        <v>7.6714988805744221E-3</v>
      </c>
      <c r="AX46" s="263" t="s">
        <v>174</v>
      </c>
      <c r="AY46" s="266" t="s">
        <v>174</v>
      </c>
    </row>
    <row r="47" spans="1:51" x14ac:dyDescent="0.3">
      <c r="A47" s="246" t="s">
        <v>49</v>
      </c>
      <c r="B47" s="224"/>
      <c r="C47" s="224" t="s">
        <v>48</v>
      </c>
      <c r="D47" s="230">
        <v>104.848</v>
      </c>
      <c r="E47" s="231">
        <v>104.76300000000001</v>
      </c>
      <c r="F47" s="231">
        <v>104.614</v>
      </c>
      <c r="G47" s="231">
        <v>104.29300000000001</v>
      </c>
      <c r="H47" s="231">
        <v>104.83499999999999</v>
      </c>
      <c r="I47" s="231">
        <v>104.935</v>
      </c>
      <c r="J47" s="231">
        <v>104.85599999999999</v>
      </c>
      <c r="K47" s="231">
        <v>104.825</v>
      </c>
      <c r="L47" s="231">
        <v>104.777</v>
      </c>
      <c r="M47" s="231">
        <v>104.759</v>
      </c>
      <c r="N47" s="231">
        <v>104.837</v>
      </c>
      <c r="O47" s="231">
        <v>104.614</v>
      </c>
      <c r="P47" s="230">
        <v>104.74166666666667</v>
      </c>
      <c r="Q47" s="231">
        <v>104.68766666666666</v>
      </c>
      <c r="R47" s="231">
        <v>104.81933333333332</v>
      </c>
      <c r="S47" s="231">
        <v>104.73666666666668</v>
      </c>
      <c r="T47" s="232">
        <v>105.681</v>
      </c>
      <c r="U47" s="231">
        <v>105.633</v>
      </c>
      <c r="V47" s="231">
        <v>105.89</v>
      </c>
      <c r="W47" s="231">
        <v>108.274</v>
      </c>
      <c r="X47" s="231">
        <v>107.19</v>
      </c>
      <c r="Y47" s="231">
        <v>108.292</v>
      </c>
      <c r="Z47" s="231">
        <v>107.631</v>
      </c>
      <c r="AA47" s="231">
        <v>107.202</v>
      </c>
      <c r="AB47" s="231">
        <v>106.871</v>
      </c>
      <c r="AC47" s="231">
        <v>107.333</v>
      </c>
      <c r="AD47" s="231">
        <v>106.992</v>
      </c>
      <c r="AE47" s="233">
        <v>106.20399999999999</v>
      </c>
      <c r="AF47" s="230">
        <v>105.73466666666667</v>
      </c>
      <c r="AG47" s="231">
        <v>107.91866666666665</v>
      </c>
      <c r="AH47" s="231">
        <v>107.23466666666667</v>
      </c>
      <c r="AI47" s="234">
        <v>106.843</v>
      </c>
      <c r="AJ47" s="232">
        <v>106.736</v>
      </c>
      <c r="AK47" s="231">
        <v>106.575</v>
      </c>
      <c r="AL47" s="231">
        <v>106.70399999999999</v>
      </c>
      <c r="AM47" s="231">
        <v>107.423</v>
      </c>
      <c r="AN47" s="231">
        <v>107.776</v>
      </c>
      <c r="AO47" s="231">
        <v>108.127</v>
      </c>
      <c r="AP47" s="231">
        <v>108.28400000000001</v>
      </c>
      <c r="AQ47" s="231">
        <v>107.85599999999999</v>
      </c>
      <c r="AR47" s="231" t="s">
        <v>174</v>
      </c>
      <c r="AS47" s="231" t="s">
        <v>174</v>
      </c>
      <c r="AT47" s="231" t="s">
        <v>174</v>
      </c>
      <c r="AU47" s="233" t="s">
        <v>174</v>
      </c>
      <c r="AV47" s="230">
        <v>106.67166666666667</v>
      </c>
      <c r="AW47" s="231">
        <v>107.77533333333334</v>
      </c>
      <c r="AX47" s="231" t="s">
        <v>174</v>
      </c>
      <c r="AY47" s="234" t="s">
        <v>174</v>
      </c>
    </row>
    <row r="48" spans="1:51" x14ac:dyDescent="0.3">
      <c r="A48" s="261" t="s">
        <v>49</v>
      </c>
      <c r="B48" s="224"/>
      <c r="C48" s="224" t="s">
        <v>45</v>
      </c>
      <c r="D48" s="262">
        <v>2.3805198902475413E-3</v>
      </c>
      <c r="E48" s="263">
        <v>1.2623602076224927E-2</v>
      </c>
      <c r="F48" s="263">
        <v>1.1574499356972155E-2</v>
      </c>
      <c r="G48" s="263">
        <v>-1.6560412000075075E-3</v>
      </c>
      <c r="H48" s="263">
        <v>1.6146599659869309E-3</v>
      </c>
      <c r="I48" s="263">
        <v>3.8744857935522248E-3</v>
      </c>
      <c r="J48" s="263">
        <v>-6.0998856271453404E-4</v>
      </c>
      <c r="K48" s="263">
        <v>-3.719102837960975E-4</v>
      </c>
      <c r="L48" s="263">
        <v>-1.1344569859670628E-3</v>
      </c>
      <c r="M48" s="263">
        <v>5.1428187636126665E-3</v>
      </c>
      <c r="N48" s="263">
        <v>2.9945275726149133E-3</v>
      </c>
      <c r="O48" s="263">
        <v>1.5988970482636944E-3</v>
      </c>
      <c r="P48" s="262">
        <v>8.8354367794321858E-3</v>
      </c>
      <c r="Q48" s="263">
        <v>1.278446225554658E-3</v>
      </c>
      <c r="R48" s="263">
        <v>-7.0547858141615876E-4</v>
      </c>
      <c r="S48" s="263">
        <v>3.2439957342733426E-3</v>
      </c>
      <c r="T48" s="264">
        <v>7.9448344269799527E-3</v>
      </c>
      <c r="U48" s="263">
        <v>8.3044586352049518E-3</v>
      </c>
      <c r="V48" s="263">
        <v>1.219722025732679E-2</v>
      </c>
      <c r="W48" s="263">
        <v>3.8171305840276802E-2</v>
      </c>
      <c r="X48" s="263">
        <v>2.2463871798540539E-2</v>
      </c>
      <c r="Y48" s="263">
        <v>3.1991232667841984E-2</v>
      </c>
      <c r="Z48" s="263">
        <v>2.6464866102082995E-2</v>
      </c>
      <c r="AA48" s="263">
        <v>2.2675888385404193E-2</v>
      </c>
      <c r="AB48" s="263">
        <v>1.9985302117831054E-2</v>
      </c>
      <c r="AC48" s="263">
        <v>2.4570681277980951E-2</v>
      </c>
      <c r="AD48" s="263">
        <v>2.0555719831738772E-2</v>
      </c>
      <c r="AE48" s="265">
        <v>1.5198730571433856E-2</v>
      </c>
      <c r="AF48" s="262">
        <v>9.4804678176465419E-3</v>
      </c>
      <c r="AG48" s="263">
        <v>3.0863234446591878E-2</v>
      </c>
      <c r="AH48" s="263">
        <v>2.3042822888907431E-2</v>
      </c>
      <c r="AI48" s="266">
        <v>2.0110753954361647E-2</v>
      </c>
      <c r="AJ48" s="264">
        <v>9.9828729856834292E-3</v>
      </c>
      <c r="AK48" s="263">
        <v>8.9176677742750596E-3</v>
      </c>
      <c r="AL48" s="263">
        <v>7.6872225894794614E-3</v>
      </c>
      <c r="AM48" s="263">
        <v>-7.8596893067587811E-3</v>
      </c>
      <c r="AN48" s="263">
        <v>5.4669278850639101E-3</v>
      </c>
      <c r="AO48" s="263">
        <v>-1.5236582573044189E-3</v>
      </c>
      <c r="AP48" s="263">
        <v>6.0670252994026444E-3</v>
      </c>
      <c r="AQ48" s="263">
        <v>6.1006324508869622E-3</v>
      </c>
      <c r="AR48" s="263" t="s">
        <v>174</v>
      </c>
      <c r="AS48" s="263" t="s">
        <v>174</v>
      </c>
      <c r="AT48" s="263" t="s">
        <v>174</v>
      </c>
      <c r="AU48" s="265" t="s">
        <v>174</v>
      </c>
      <c r="AV48" s="262">
        <v>8.8618050213742344E-3</v>
      </c>
      <c r="AW48" s="263">
        <v>-1.3281607136236859E-3</v>
      </c>
      <c r="AX48" s="263" t="s">
        <v>174</v>
      </c>
      <c r="AY48" s="266" t="s">
        <v>174</v>
      </c>
    </row>
    <row r="49" spans="1:51" x14ac:dyDescent="0.3">
      <c r="A49" s="246" t="s">
        <v>50</v>
      </c>
      <c r="B49" s="224"/>
      <c r="C49" s="224" t="s">
        <v>48</v>
      </c>
      <c r="D49" s="230">
        <v>121.881</v>
      </c>
      <c r="E49" s="231">
        <v>119.90600000000001</v>
      </c>
      <c r="F49" s="231">
        <v>122.58499999999999</v>
      </c>
      <c r="G49" s="231">
        <v>122.35299999999999</v>
      </c>
      <c r="H49" s="231">
        <v>123.15600000000001</v>
      </c>
      <c r="I49" s="231">
        <v>123.048</v>
      </c>
      <c r="J49" s="231">
        <v>123.465</v>
      </c>
      <c r="K49" s="231">
        <v>122.614</v>
      </c>
      <c r="L49" s="231">
        <v>122.877</v>
      </c>
      <c r="M49" s="231">
        <v>123.057</v>
      </c>
      <c r="N49" s="231">
        <v>123.982</v>
      </c>
      <c r="O49" s="231">
        <v>122.151</v>
      </c>
      <c r="P49" s="230">
        <v>121.45733333333334</v>
      </c>
      <c r="Q49" s="231">
        <v>122.85233333333333</v>
      </c>
      <c r="R49" s="231">
        <v>122.98533333333334</v>
      </c>
      <c r="S49" s="231">
        <v>123.06333333333333</v>
      </c>
      <c r="T49" s="232">
        <v>124.262</v>
      </c>
      <c r="U49" s="231">
        <v>121.14</v>
      </c>
      <c r="V49" s="231">
        <v>124.029</v>
      </c>
      <c r="W49" s="231">
        <v>122.976</v>
      </c>
      <c r="X49" s="231">
        <v>122.831</v>
      </c>
      <c r="Y49" s="231">
        <v>124.15900000000001</v>
      </c>
      <c r="Z49" s="231">
        <v>122.708</v>
      </c>
      <c r="AA49" s="231">
        <v>122.417</v>
      </c>
      <c r="AB49" s="231">
        <v>122.81100000000001</v>
      </c>
      <c r="AC49" s="231">
        <v>122.845</v>
      </c>
      <c r="AD49" s="231">
        <v>124.654</v>
      </c>
      <c r="AE49" s="233">
        <v>123.86199999999999</v>
      </c>
      <c r="AF49" s="230">
        <v>123.14366666666666</v>
      </c>
      <c r="AG49" s="231">
        <v>123.322</v>
      </c>
      <c r="AH49" s="231">
        <v>122.64533333333334</v>
      </c>
      <c r="AI49" s="234">
        <v>123.78699999999999</v>
      </c>
      <c r="AJ49" s="232">
        <v>125.504</v>
      </c>
      <c r="AK49" s="231">
        <v>121.72499999999999</v>
      </c>
      <c r="AL49" s="231">
        <v>124.11799999999999</v>
      </c>
      <c r="AM49" s="231">
        <v>124.56</v>
      </c>
      <c r="AN49" s="231">
        <v>124.70699999999999</v>
      </c>
      <c r="AO49" s="231">
        <v>124.32</v>
      </c>
      <c r="AP49" s="231">
        <v>124.55500000000001</v>
      </c>
      <c r="AQ49" s="231">
        <v>124.408</v>
      </c>
      <c r="AR49" s="231" t="s">
        <v>174</v>
      </c>
      <c r="AS49" s="231" t="s">
        <v>174</v>
      </c>
      <c r="AT49" s="231" t="s">
        <v>174</v>
      </c>
      <c r="AU49" s="233" t="s">
        <v>174</v>
      </c>
      <c r="AV49" s="230">
        <v>123.78233333333333</v>
      </c>
      <c r="AW49" s="231">
        <v>124.529</v>
      </c>
      <c r="AX49" s="231" t="s">
        <v>174</v>
      </c>
      <c r="AY49" s="234" t="s">
        <v>174</v>
      </c>
    </row>
    <row r="50" spans="1:51" x14ac:dyDescent="0.3">
      <c r="A50" s="261" t="s">
        <v>50</v>
      </c>
      <c r="B50" s="224"/>
      <c r="C50" s="224" t="s">
        <v>45</v>
      </c>
      <c r="D50" s="262">
        <v>2.4261727482058005E-2</v>
      </c>
      <c r="E50" s="263">
        <v>2.617953392042608E-2</v>
      </c>
      <c r="F50" s="263">
        <v>3.0342508930447706E-2</v>
      </c>
      <c r="G50" s="263">
        <v>2.1847883277516616E-2</v>
      </c>
      <c r="H50" s="263">
        <v>2.0009938711280456E-2</v>
      </c>
      <c r="I50" s="263">
        <v>1.8170985999404081E-2</v>
      </c>
      <c r="J50" s="263">
        <v>2.1384844473858494E-2</v>
      </c>
      <c r="K50" s="263">
        <v>1.6573394685569981E-2</v>
      </c>
      <c r="L50" s="263">
        <v>1.8846804417763822E-2</v>
      </c>
      <c r="M50" s="263">
        <v>1.479429009673197E-2</v>
      </c>
      <c r="N50" s="263">
        <v>2.0923740746535201E-2</v>
      </c>
      <c r="O50" s="263">
        <v>8.7870704534755359E-3</v>
      </c>
      <c r="P50" s="262">
        <v>2.693226911976911E-2</v>
      </c>
      <c r="Q50" s="263">
        <v>2.0003929936429271E-2</v>
      </c>
      <c r="R50" s="263">
        <v>1.8936810098895761E-2</v>
      </c>
      <c r="S50" s="263">
        <v>1.4840938890736717E-2</v>
      </c>
      <c r="T50" s="264">
        <v>1.9535448511252867E-2</v>
      </c>
      <c r="U50" s="263">
        <v>1.0291394926025248E-2</v>
      </c>
      <c r="V50" s="263">
        <v>1.1779581514867346E-2</v>
      </c>
      <c r="W50" s="263">
        <v>5.0918244750843659E-3</v>
      </c>
      <c r="X50" s="263">
        <v>-2.6389294878040913E-3</v>
      </c>
      <c r="Y50" s="263">
        <v>9.0289968142513999E-3</v>
      </c>
      <c r="Z50" s="263">
        <v>-6.1312922690642327E-3</v>
      </c>
      <c r="AA50" s="263">
        <v>-1.6066680803170641E-3</v>
      </c>
      <c r="AB50" s="263">
        <v>-5.3712248834187899E-4</v>
      </c>
      <c r="AC50" s="263">
        <v>-1.7227788748303396E-3</v>
      </c>
      <c r="AD50" s="263">
        <v>5.4201416334629469E-3</v>
      </c>
      <c r="AE50" s="265">
        <v>1.4007253317614925E-2</v>
      </c>
      <c r="AF50" s="262">
        <v>1.388416233958693E-2</v>
      </c>
      <c r="AG50" s="263">
        <v>3.8230178778316678E-3</v>
      </c>
      <c r="AH50" s="263">
        <v>-2.7645572913843658E-3</v>
      </c>
      <c r="AI50" s="266">
        <v>5.8804409653565324E-3</v>
      </c>
      <c r="AJ50" s="264">
        <v>9.9950105422415454E-3</v>
      </c>
      <c r="AK50" s="263">
        <v>4.8291233283804047E-3</v>
      </c>
      <c r="AL50" s="263">
        <v>7.1757411573102558E-4</v>
      </c>
      <c r="AM50" s="263">
        <v>1.28805620608901E-2</v>
      </c>
      <c r="AN50" s="263">
        <v>1.5273017397888111E-2</v>
      </c>
      <c r="AO50" s="263">
        <v>1.2967243615040046E-3</v>
      </c>
      <c r="AP50" s="263">
        <v>1.5051993350066795E-2</v>
      </c>
      <c r="AQ50" s="263">
        <v>1.6264080969146305E-2</v>
      </c>
      <c r="AR50" s="263" t="s">
        <v>174</v>
      </c>
      <c r="AS50" s="263" t="s">
        <v>174</v>
      </c>
      <c r="AT50" s="263" t="s">
        <v>174</v>
      </c>
      <c r="AU50" s="265" t="s">
        <v>174</v>
      </c>
      <c r="AV50" s="262">
        <v>5.1863541500307142E-3</v>
      </c>
      <c r="AW50" s="263">
        <v>9.7873858678905103E-3</v>
      </c>
      <c r="AX50" s="263" t="s">
        <v>174</v>
      </c>
      <c r="AY50" s="266" t="s">
        <v>174</v>
      </c>
    </row>
    <row r="51" spans="1:51" x14ac:dyDescent="0.3">
      <c r="A51" s="246" t="s">
        <v>51</v>
      </c>
      <c r="B51" s="224"/>
      <c r="C51" s="224" t="s">
        <v>48</v>
      </c>
      <c r="D51" s="230">
        <v>74.92</v>
      </c>
      <c r="E51" s="231">
        <v>71.465000000000003</v>
      </c>
      <c r="F51" s="231">
        <v>90.117000000000004</v>
      </c>
      <c r="G51" s="231">
        <v>90.855999999999995</v>
      </c>
      <c r="H51" s="231">
        <v>90.751999999999995</v>
      </c>
      <c r="I51" s="231">
        <v>88.938999999999993</v>
      </c>
      <c r="J51" s="231">
        <v>75.703000000000003</v>
      </c>
      <c r="K51" s="231">
        <v>72.066000000000003</v>
      </c>
      <c r="L51" s="231">
        <v>88.804000000000002</v>
      </c>
      <c r="M51" s="231">
        <v>90.447000000000003</v>
      </c>
      <c r="N51" s="231">
        <v>90.786000000000001</v>
      </c>
      <c r="O51" s="231">
        <v>88.152000000000001</v>
      </c>
      <c r="P51" s="230">
        <v>78.834000000000003</v>
      </c>
      <c r="Q51" s="231">
        <v>90.182333333333347</v>
      </c>
      <c r="R51" s="231">
        <v>78.857666666666674</v>
      </c>
      <c r="S51" s="231">
        <v>89.795000000000002</v>
      </c>
      <c r="T51" s="232">
        <v>73.536000000000001</v>
      </c>
      <c r="U51" s="231">
        <v>69.409000000000006</v>
      </c>
      <c r="V51" s="231">
        <v>88.584999999999994</v>
      </c>
      <c r="W51" s="231">
        <v>84.504999999999995</v>
      </c>
      <c r="X51" s="231">
        <v>84.141000000000005</v>
      </c>
      <c r="Y51" s="231">
        <v>84.144999999999996</v>
      </c>
      <c r="Z51" s="231">
        <v>75.852999999999994</v>
      </c>
      <c r="AA51" s="231">
        <v>72.266000000000005</v>
      </c>
      <c r="AB51" s="231">
        <v>86.644000000000005</v>
      </c>
      <c r="AC51" s="231">
        <v>87.796000000000006</v>
      </c>
      <c r="AD51" s="231">
        <v>87.412999999999997</v>
      </c>
      <c r="AE51" s="233">
        <v>84.302999999999997</v>
      </c>
      <c r="AF51" s="230">
        <v>77.176666666666662</v>
      </c>
      <c r="AG51" s="231">
        <v>84.263666666666666</v>
      </c>
      <c r="AH51" s="231">
        <v>78.254333333333335</v>
      </c>
      <c r="AI51" s="234">
        <v>86.504000000000005</v>
      </c>
      <c r="AJ51" s="232">
        <v>72.432000000000002</v>
      </c>
      <c r="AK51" s="231">
        <v>67.713999999999999</v>
      </c>
      <c r="AL51" s="231">
        <v>85.617999999999995</v>
      </c>
      <c r="AM51" s="231">
        <v>86.927999999999997</v>
      </c>
      <c r="AN51" s="231">
        <v>86.873999999999995</v>
      </c>
      <c r="AO51" s="231">
        <v>86.195999999999998</v>
      </c>
      <c r="AP51" s="231">
        <v>75.366</v>
      </c>
      <c r="AQ51" s="231">
        <v>70.906000000000006</v>
      </c>
      <c r="AR51" s="231" t="s">
        <v>174</v>
      </c>
      <c r="AS51" s="231" t="s">
        <v>174</v>
      </c>
      <c r="AT51" s="231" t="s">
        <v>174</v>
      </c>
      <c r="AU51" s="233" t="s">
        <v>174</v>
      </c>
      <c r="AV51" s="230">
        <v>75.254666666666665</v>
      </c>
      <c r="AW51" s="231">
        <v>86.665999999999997</v>
      </c>
      <c r="AX51" s="231" t="s">
        <v>174</v>
      </c>
      <c r="AY51" s="234" t="s">
        <v>174</v>
      </c>
    </row>
    <row r="52" spans="1:51" x14ac:dyDescent="0.3">
      <c r="A52" s="261" t="s">
        <v>51</v>
      </c>
      <c r="B52" s="224"/>
      <c r="C52" s="224" t="s">
        <v>45</v>
      </c>
      <c r="D52" s="262">
        <v>-3.1353028637921054E-2</v>
      </c>
      <c r="E52" s="263">
        <v>-3.2897585796254132E-2</v>
      </c>
      <c r="F52" s="263">
        <v>-2.5414472190078499E-2</v>
      </c>
      <c r="G52" s="263">
        <v>-2.9741245821808916E-2</v>
      </c>
      <c r="H52" s="263">
        <v>-3.1193287358285176E-2</v>
      </c>
      <c r="I52" s="263">
        <v>-3.7935659736494785E-2</v>
      </c>
      <c r="J52" s="263">
        <v>-5.8326699174047147E-2</v>
      </c>
      <c r="K52" s="263">
        <v>-5.0538852731153272E-2</v>
      </c>
      <c r="L52" s="263">
        <v>-1.5214691270404472E-2</v>
      </c>
      <c r="M52" s="263">
        <v>-1.8320942095837723E-2</v>
      </c>
      <c r="N52" s="263">
        <v>-1.5848582083080345E-2</v>
      </c>
      <c r="O52" s="263">
        <v>-2.0293849607681835E-2</v>
      </c>
      <c r="P52" s="262">
        <v>-2.9568171746516166E-2</v>
      </c>
      <c r="Q52" s="263">
        <v>-3.2935255450187634E-2</v>
      </c>
      <c r="R52" s="263">
        <v>-4.0154988436726317E-2</v>
      </c>
      <c r="S52" s="263">
        <v>-1.8136688523514584E-2</v>
      </c>
      <c r="T52" s="264">
        <v>-1.8473037907100861E-2</v>
      </c>
      <c r="U52" s="263">
        <v>-2.8769327642902028E-2</v>
      </c>
      <c r="V52" s="263">
        <v>-1.7000122063539749E-2</v>
      </c>
      <c r="W52" s="263">
        <v>-6.9901822664435967E-2</v>
      </c>
      <c r="X52" s="263">
        <v>-7.2846879407616291E-2</v>
      </c>
      <c r="Y52" s="263">
        <v>-5.3902112683974365E-2</v>
      </c>
      <c r="Z52" s="263">
        <v>1.9814274203133666E-3</v>
      </c>
      <c r="AA52" s="263">
        <v>2.7752338134487786E-3</v>
      </c>
      <c r="AB52" s="263">
        <v>-2.4323228683392699E-2</v>
      </c>
      <c r="AC52" s="263">
        <v>-2.9309982641768074E-2</v>
      </c>
      <c r="AD52" s="263">
        <v>-3.7153305575749584E-2</v>
      </c>
      <c r="AE52" s="265">
        <v>-4.366321807786562E-2</v>
      </c>
      <c r="AF52" s="262">
        <v>-2.102307802893854E-2</v>
      </c>
      <c r="AG52" s="263">
        <v>-6.5630001441524172E-2</v>
      </c>
      <c r="AH52" s="263">
        <v>-7.6509153622772519E-3</v>
      </c>
      <c r="AI52" s="266">
        <v>-3.6650147558327267E-2</v>
      </c>
      <c r="AJ52" s="264">
        <v>-1.501305483028716E-2</v>
      </c>
      <c r="AK52" s="263">
        <v>-2.4420464204930284E-2</v>
      </c>
      <c r="AL52" s="263">
        <v>-3.3493255065756102E-2</v>
      </c>
      <c r="AM52" s="263">
        <v>2.8672859594106797E-2</v>
      </c>
      <c r="AN52" s="263">
        <v>3.2481192284379713E-2</v>
      </c>
      <c r="AO52" s="263">
        <v>2.4374591478994602E-2</v>
      </c>
      <c r="AP52" s="263">
        <v>-6.4203129737782664E-3</v>
      </c>
      <c r="AQ52" s="263">
        <v>-1.8819361802230646E-2</v>
      </c>
      <c r="AR52" s="263" t="s">
        <v>174</v>
      </c>
      <c r="AS52" s="263" t="s">
        <v>174</v>
      </c>
      <c r="AT52" s="263" t="s">
        <v>174</v>
      </c>
      <c r="AU52" s="265" t="s">
        <v>174</v>
      </c>
      <c r="AV52" s="262">
        <v>-2.4903900142530088E-2</v>
      </c>
      <c r="AW52" s="263">
        <v>2.8509717513677282E-2</v>
      </c>
      <c r="AX52" s="263" t="s">
        <v>174</v>
      </c>
      <c r="AY52" s="266" t="s">
        <v>174</v>
      </c>
    </row>
    <row r="53" spans="1:51" x14ac:dyDescent="0.3">
      <c r="A53" s="246" t="s">
        <v>52</v>
      </c>
      <c r="B53" s="224"/>
      <c r="C53" s="224" t="s">
        <v>48</v>
      </c>
      <c r="D53" s="230">
        <v>107.872</v>
      </c>
      <c r="E53" s="231">
        <v>107.973</v>
      </c>
      <c r="F53" s="231">
        <v>108.26600000000001</v>
      </c>
      <c r="G53" s="231">
        <v>108.396</v>
      </c>
      <c r="H53" s="231">
        <v>108.587</v>
      </c>
      <c r="I53" s="231">
        <v>108.521</v>
      </c>
      <c r="J53" s="231">
        <v>108.07</v>
      </c>
      <c r="K53" s="231">
        <v>108.128</v>
      </c>
      <c r="L53" s="231">
        <v>108.28</v>
      </c>
      <c r="M53" s="231">
        <v>108.386</v>
      </c>
      <c r="N53" s="231">
        <v>108.56399999999999</v>
      </c>
      <c r="O53" s="231">
        <v>108.762</v>
      </c>
      <c r="P53" s="230">
        <v>108.03699999999999</v>
      </c>
      <c r="Q53" s="231">
        <v>108.50133333333333</v>
      </c>
      <c r="R53" s="231">
        <v>108.15933333333332</v>
      </c>
      <c r="S53" s="231">
        <v>108.57066666666667</v>
      </c>
      <c r="T53" s="232">
        <v>109.056</v>
      </c>
      <c r="U53" s="231">
        <v>109.122</v>
      </c>
      <c r="V53" s="231">
        <v>109.152</v>
      </c>
      <c r="W53" s="231">
        <v>107.685</v>
      </c>
      <c r="X53" s="231">
        <v>107.71299999999999</v>
      </c>
      <c r="Y53" s="231">
        <v>107.574</v>
      </c>
      <c r="Z53" s="231">
        <v>108.236</v>
      </c>
      <c r="AA53" s="231">
        <v>108.208</v>
      </c>
      <c r="AB53" s="231">
        <v>108.32599999999999</v>
      </c>
      <c r="AC53" s="231">
        <v>108.38200000000001</v>
      </c>
      <c r="AD53" s="231">
        <v>108.60599999999999</v>
      </c>
      <c r="AE53" s="233">
        <v>108.718</v>
      </c>
      <c r="AF53" s="230">
        <v>109.11</v>
      </c>
      <c r="AG53" s="231">
        <v>107.65733333333333</v>
      </c>
      <c r="AH53" s="231">
        <v>108.25666666666666</v>
      </c>
      <c r="AI53" s="234">
        <v>108.56866666666667</v>
      </c>
      <c r="AJ53" s="232">
        <v>108.934</v>
      </c>
      <c r="AK53" s="231">
        <v>108.727</v>
      </c>
      <c r="AL53" s="231">
        <v>109.05</v>
      </c>
      <c r="AM53" s="231">
        <v>109.133</v>
      </c>
      <c r="AN53" s="231">
        <v>109.35599999999999</v>
      </c>
      <c r="AO53" s="231">
        <v>109.495</v>
      </c>
      <c r="AP53" s="231">
        <v>109.898</v>
      </c>
      <c r="AQ53" s="231">
        <v>110.65900000000001</v>
      </c>
      <c r="AR53" s="231" t="s">
        <v>174</v>
      </c>
      <c r="AS53" s="231" t="s">
        <v>174</v>
      </c>
      <c r="AT53" s="231" t="s">
        <v>174</v>
      </c>
      <c r="AU53" s="233" t="s">
        <v>174</v>
      </c>
      <c r="AV53" s="230">
        <v>108.90366666666667</v>
      </c>
      <c r="AW53" s="231">
        <v>109.32799999999999</v>
      </c>
      <c r="AX53" s="231" t="s">
        <v>174</v>
      </c>
      <c r="AY53" s="234" t="s">
        <v>174</v>
      </c>
    </row>
    <row r="54" spans="1:51" x14ac:dyDescent="0.3">
      <c r="A54" s="261" t="s">
        <v>52</v>
      </c>
      <c r="B54" s="224"/>
      <c r="C54" s="224" t="s">
        <v>45</v>
      </c>
      <c r="D54" s="262">
        <v>5.5370159771808859E-3</v>
      </c>
      <c r="E54" s="263">
        <v>5.4100864123958559E-3</v>
      </c>
      <c r="F54" s="263">
        <v>7.8005734073055069E-3</v>
      </c>
      <c r="G54" s="263">
        <v>8.5882035487982473E-3</v>
      </c>
      <c r="H54" s="263">
        <v>7.6838129529784279E-3</v>
      </c>
      <c r="I54" s="263">
        <v>5.6621258456121381E-3</v>
      </c>
      <c r="J54" s="263">
        <v>3.2396908409310755E-4</v>
      </c>
      <c r="K54" s="263">
        <v>-5.7306590257880433E-4</v>
      </c>
      <c r="L54" s="263">
        <v>-9.9642026792636776E-4</v>
      </c>
      <c r="M54" s="263">
        <v>-2.3839109024805794E-3</v>
      </c>
      <c r="N54" s="263">
        <v>-2.5541610775252368E-3</v>
      </c>
      <c r="O54" s="263">
        <v>1.4713184852780615E-4</v>
      </c>
      <c r="P54" s="262">
        <v>6.2496507274182912E-3</v>
      </c>
      <c r="Q54" s="263">
        <v>7.3094800428294962E-3</v>
      </c>
      <c r="R54" s="263">
        <v>-4.1587983229275394E-4</v>
      </c>
      <c r="S54" s="263">
        <v>-1.5970180821682251E-3</v>
      </c>
      <c r="T54" s="264">
        <v>1.0975971521803558E-2</v>
      </c>
      <c r="U54" s="263">
        <v>1.0641549276207911E-2</v>
      </c>
      <c r="V54" s="263">
        <v>8.1835479282507603E-3</v>
      </c>
      <c r="W54" s="263">
        <v>-6.5592826303553405E-3</v>
      </c>
      <c r="X54" s="263">
        <v>-8.0488456260879096E-3</v>
      </c>
      <c r="Y54" s="263">
        <v>-8.7264216142497724E-3</v>
      </c>
      <c r="Z54" s="263">
        <v>1.5360414546128709E-3</v>
      </c>
      <c r="AA54" s="263">
        <v>7.3986386504884647E-4</v>
      </c>
      <c r="AB54" s="263">
        <v>4.2482452899889723E-4</v>
      </c>
      <c r="AC54" s="263">
        <v>-3.6905135349485363E-5</v>
      </c>
      <c r="AD54" s="263">
        <v>3.8686857521838644E-4</v>
      </c>
      <c r="AE54" s="265">
        <v>-4.045530608117076E-4</v>
      </c>
      <c r="AF54" s="262">
        <v>9.9317826300249698E-3</v>
      </c>
      <c r="AG54" s="263">
        <v>-7.7787062524578036E-3</v>
      </c>
      <c r="AH54" s="263">
        <v>8.9990692743426623E-4</v>
      </c>
      <c r="AI54" s="266">
        <v>-1.8421181902987968E-5</v>
      </c>
      <c r="AJ54" s="264">
        <v>-1.1186913145539278E-3</v>
      </c>
      <c r="AK54" s="263">
        <v>-3.6198016898516981E-3</v>
      </c>
      <c r="AL54" s="263">
        <v>-9.3447669305191995E-4</v>
      </c>
      <c r="AM54" s="263">
        <v>1.344662673538565E-2</v>
      </c>
      <c r="AN54" s="263">
        <v>1.5253497720794939E-2</v>
      </c>
      <c r="AO54" s="263">
        <v>1.7857474854518784E-2</v>
      </c>
      <c r="AP54" s="263">
        <v>1.5355334639121736E-2</v>
      </c>
      <c r="AQ54" s="263">
        <v>2.2650820641727024E-2</v>
      </c>
      <c r="AR54" s="263" t="s">
        <v>174</v>
      </c>
      <c r="AS54" s="263" t="s">
        <v>174</v>
      </c>
      <c r="AT54" s="263" t="s">
        <v>174</v>
      </c>
      <c r="AU54" s="265" t="s">
        <v>174</v>
      </c>
      <c r="AV54" s="262">
        <v>-1.8910579537469825E-3</v>
      </c>
      <c r="AW54" s="263">
        <v>1.5518373109743218E-2</v>
      </c>
      <c r="AX54" s="263" t="s">
        <v>174</v>
      </c>
      <c r="AY54" s="266" t="s">
        <v>174</v>
      </c>
    </row>
    <row r="55" spans="1:51" x14ac:dyDescent="0.3">
      <c r="A55" s="246" t="s">
        <v>53</v>
      </c>
      <c r="B55" s="224"/>
      <c r="C55" s="224" t="s">
        <v>48</v>
      </c>
      <c r="D55" s="230">
        <v>98.578999999999994</v>
      </c>
      <c r="E55" s="231">
        <v>99.332999999999998</v>
      </c>
      <c r="F55" s="231">
        <v>99.153999999999996</v>
      </c>
      <c r="G55" s="231">
        <v>99.335999999999999</v>
      </c>
      <c r="H55" s="231">
        <v>99.718000000000004</v>
      </c>
      <c r="I55" s="231">
        <v>99.721999999999994</v>
      </c>
      <c r="J55" s="231">
        <v>98.924000000000007</v>
      </c>
      <c r="K55" s="231">
        <v>99.027000000000001</v>
      </c>
      <c r="L55" s="231">
        <v>98.403999999999996</v>
      </c>
      <c r="M55" s="231">
        <v>98.826999999999998</v>
      </c>
      <c r="N55" s="231">
        <v>98.902000000000001</v>
      </c>
      <c r="O55" s="231">
        <v>98.728999999999999</v>
      </c>
      <c r="P55" s="230">
        <v>99.021999999999991</v>
      </c>
      <c r="Q55" s="231">
        <v>99.591999999999999</v>
      </c>
      <c r="R55" s="231">
        <v>98.785000000000011</v>
      </c>
      <c r="S55" s="231">
        <v>98.819333333333319</v>
      </c>
      <c r="T55" s="232">
        <v>98.42</v>
      </c>
      <c r="U55" s="231">
        <v>98.893000000000001</v>
      </c>
      <c r="V55" s="231">
        <v>98.450999999999993</v>
      </c>
      <c r="W55" s="231">
        <v>99.067999999999998</v>
      </c>
      <c r="X55" s="231">
        <v>98.576999999999998</v>
      </c>
      <c r="Y55" s="231">
        <v>98.677999999999997</v>
      </c>
      <c r="Z55" s="231">
        <v>97.909000000000006</v>
      </c>
      <c r="AA55" s="231">
        <v>98.227999999999994</v>
      </c>
      <c r="AB55" s="231">
        <v>97.965000000000003</v>
      </c>
      <c r="AC55" s="231">
        <v>98.171000000000006</v>
      </c>
      <c r="AD55" s="231">
        <v>98.399000000000001</v>
      </c>
      <c r="AE55" s="233">
        <v>98.200999999999993</v>
      </c>
      <c r="AF55" s="230">
        <v>98.588000000000008</v>
      </c>
      <c r="AG55" s="231">
        <v>98.774333333333331</v>
      </c>
      <c r="AH55" s="231">
        <v>98.033999999999992</v>
      </c>
      <c r="AI55" s="234">
        <v>98.256999999999991</v>
      </c>
      <c r="AJ55" s="232">
        <v>97.733000000000004</v>
      </c>
      <c r="AK55" s="231">
        <v>98.254999999999995</v>
      </c>
      <c r="AL55" s="231">
        <v>98.063999999999993</v>
      </c>
      <c r="AM55" s="231">
        <v>98.177999999999997</v>
      </c>
      <c r="AN55" s="231">
        <v>98.152000000000001</v>
      </c>
      <c r="AO55" s="231">
        <v>97.83</v>
      </c>
      <c r="AP55" s="231">
        <v>97.620999999999995</v>
      </c>
      <c r="AQ55" s="231">
        <v>98.099000000000004</v>
      </c>
      <c r="AR55" s="231" t="s">
        <v>174</v>
      </c>
      <c r="AS55" s="231" t="s">
        <v>174</v>
      </c>
      <c r="AT55" s="231" t="s">
        <v>174</v>
      </c>
      <c r="AU55" s="233" t="s">
        <v>174</v>
      </c>
      <c r="AV55" s="230">
        <v>98.01733333333334</v>
      </c>
      <c r="AW55" s="231">
        <v>98.053333333333327</v>
      </c>
      <c r="AX55" s="231" t="s">
        <v>174</v>
      </c>
      <c r="AY55" s="234" t="s">
        <v>174</v>
      </c>
    </row>
    <row r="56" spans="1:51" x14ac:dyDescent="0.3">
      <c r="A56" s="261" t="s">
        <v>53</v>
      </c>
      <c r="B56" s="224"/>
      <c r="C56" s="224" t="s">
        <v>45</v>
      </c>
      <c r="D56" s="262">
        <v>-5.6185442220787248E-3</v>
      </c>
      <c r="E56" s="263">
        <v>-1.6181880314391605E-3</v>
      </c>
      <c r="F56" s="263">
        <v>-7.0997266254769894E-3</v>
      </c>
      <c r="G56" s="263">
        <v>-1.8789626518493207E-3</v>
      </c>
      <c r="H56" s="263">
        <v>5.5360041948593168E-3</v>
      </c>
      <c r="I56" s="263">
        <v>3.1788825624205685E-3</v>
      </c>
      <c r="J56" s="263">
        <v>-1.4938630490955518E-3</v>
      </c>
      <c r="K56" s="263">
        <v>-8.3745333467859955E-4</v>
      </c>
      <c r="L56" s="263">
        <v>-4.3104320550439472E-3</v>
      </c>
      <c r="M56" s="263">
        <v>-4.542799008843872E-3</v>
      </c>
      <c r="N56" s="263">
        <v>-7.8646951427482747E-3</v>
      </c>
      <c r="O56" s="263">
        <v>-7.1300709990144637E-3</v>
      </c>
      <c r="P56" s="262">
        <v>-4.7806816240247071E-3</v>
      </c>
      <c r="Q56" s="263">
        <v>2.2744198216693746E-3</v>
      </c>
      <c r="R56" s="263">
        <v>-2.212031837097431E-3</v>
      </c>
      <c r="S56" s="263">
        <v>-6.5147016440909615E-3</v>
      </c>
      <c r="T56" s="264">
        <v>-1.6129195873359947E-3</v>
      </c>
      <c r="U56" s="263">
        <v>-4.4295450655874903E-3</v>
      </c>
      <c r="V56" s="263">
        <v>-7.0899812413014731E-3</v>
      </c>
      <c r="W56" s="263">
        <v>-2.6979141499556647E-3</v>
      </c>
      <c r="X56" s="263">
        <v>-1.1442267193485805E-2</v>
      </c>
      <c r="Y56" s="263">
        <v>-1.0469104109424166E-2</v>
      </c>
      <c r="Z56" s="263">
        <v>-1.0260401924709868E-2</v>
      </c>
      <c r="AA56" s="263">
        <v>-8.0685065689156937E-3</v>
      </c>
      <c r="AB56" s="263">
        <v>-4.4612007641966047E-3</v>
      </c>
      <c r="AC56" s="263">
        <v>-6.6378621226991187E-3</v>
      </c>
      <c r="AD56" s="263">
        <v>-5.0858425512123519E-3</v>
      </c>
      <c r="AE56" s="265">
        <v>-5.347972733442106E-3</v>
      </c>
      <c r="AF56" s="262">
        <v>-4.3828644139684448E-3</v>
      </c>
      <c r="AG56" s="263">
        <v>-8.2101641363429567E-3</v>
      </c>
      <c r="AH56" s="263">
        <v>-7.6023687806855179E-3</v>
      </c>
      <c r="AI56" s="266">
        <v>-5.6905193990379197E-3</v>
      </c>
      <c r="AJ56" s="264">
        <v>-6.980288559235959E-3</v>
      </c>
      <c r="AK56" s="263">
        <v>-6.4514171882741776E-3</v>
      </c>
      <c r="AL56" s="263">
        <v>-3.93088947801445E-3</v>
      </c>
      <c r="AM56" s="263">
        <v>-8.9837283482052041E-3</v>
      </c>
      <c r="AN56" s="263">
        <v>-4.3113505178692434E-3</v>
      </c>
      <c r="AO56" s="263">
        <v>-8.5936074910314634E-3</v>
      </c>
      <c r="AP56" s="263">
        <v>-2.9415069094773116E-3</v>
      </c>
      <c r="AQ56" s="263">
        <v>-1.3132711650445117E-3</v>
      </c>
      <c r="AR56" s="263" t="s">
        <v>174</v>
      </c>
      <c r="AS56" s="263" t="s">
        <v>174</v>
      </c>
      <c r="AT56" s="263" t="s">
        <v>174</v>
      </c>
      <c r="AU56" s="265" t="s">
        <v>174</v>
      </c>
      <c r="AV56" s="262">
        <v>-5.7883988585493949E-3</v>
      </c>
      <c r="AW56" s="263">
        <v>-7.299467135524448E-3</v>
      </c>
      <c r="AX56" s="263" t="s">
        <v>174</v>
      </c>
      <c r="AY56" s="266" t="s">
        <v>174</v>
      </c>
    </row>
    <row r="57" spans="1:51" x14ac:dyDescent="0.3">
      <c r="A57" s="246" t="s">
        <v>54</v>
      </c>
      <c r="B57" s="224"/>
      <c r="C57" s="224" t="s">
        <v>48</v>
      </c>
      <c r="D57" s="230">
        <v>104.05200000000001</v>
      </c>
      <c r="E57" s="231">
        <v>103.901</v>
      </c>
      <c r="F57" s="231">
        <v>103.98399999999999</v>
      </c>
      <c r="G57" s="231">
        <v>104.101</v>
      </c>
      <c r="H57" s="231">
        <v>104.336</v>
      </c>
      <c r="I57" s="231">
        <v>104.48099999999999</v>
      </c>
      <c r="J57" s="231">
        <v>104.575</v>
      </c>
      <c r="K57" s="231">
        <v>104.602</v>
      </c>
      <c r="L57" s="231">
        <v>104.554</v>
      </c>
      <c r="M57" s="231">
        <v>104.578</v>
      </c>
      <c r="N57" s="231">
        <v>104.444</v>
      </c>
      <c r="O57" s="231">
        <v>104.494</v>
      </c>
      <c r="P57" s="230">
        <v>103.979</v>
      </c>
      <c r="Q57" s="231">
        <v>104.306</v>
      </c>
      <c r="R57" s="231">
        <v>104.577</v>
      </c>
      <c r="S57" s="231">
        <v>104.50533333333333</v>
      </c>
      <c r="T57" s="232">
        <v>104.566</v>
      </c>
      <c r="U57" s="231">
        <v>104.557</v>
      </c>
      <c r="V57" s="231">
        <v>104.667</v>
      </c>
      <c r="W57" s="231">
        <v>105.00700000000001</v>
      </c>
      <c r="X57" s="231">
        <v>104.976</v>
      </c>
      <c r="Y57" s="231">
        <v>105.185</v>
      </c>
      <c r="Z57" s="231">
        <v>105.541</v>
      </c>
      <c r="AA57" s="231">
        <v>105.577</v>
      </c>
      <c r="AB57" s="231">
        <v>105.90300000000001</v>
      </c>
      <c r="AC57" s="231">
        <v>106.063</v>
      </c>
      <c r="AD57" s="231">
        <v>106.876</v>
      </c>
      <c r="AE57" s="233">
        <v>107.489</v>
      </c>
      <c r="AF57" s="230">
        <v>104.59666666666665</v>
      </c>
      <c r="AG57" s="231">
        <v>105.056</v>
      </c>
      <c r="AH57" s="231">
        <v>105.67366666666668</v>
      </c>
      <c r="AI57" s="234">
        <v>106.80933333333333</v>
      </c>
      <c r="AJ57" s="232">
        <v>107.486</v>
      </c>
      <c r="AK57" s="231">
        <v>107.428</v>
      </c>
      <c r="AL57" s="231">
        <v>107.476</v>
      </c>
      <c r="AM57" s="231">
        <v>107.593</v>
      </c>
      <c r="AN57" s="231">
        <v>107.675</v>
      </c>
      <c r="AO57" s="231">
        <v>107.679</v>
      </c>
      <c r="AP57" s="231">
        <v>107.783</v>
      </c>
      <c r="AQ57" s="231">
        <v>107.919</v>
      </c>
      <c r="AR57" s="231" t="s">
        <v>174</v>
      </c>
      <c r="AS57" s="231" t="s">
        <v>174</v>
      </c>
      <c r="AT57" s="231" t="s">
        <v>174</v>
      </c>
      <c r="AU57" s="233" t="s">
        <v>174</v>
      </c>
      <c r="AV57" s="230">
        <v>107.46333333333332</v>
      </c>
      <c r="AW57" s="231">
        <v>107.649</v>
      </c>
      <c r="AX57" s="231" t="s">
        <v>174</v>
      </c>
      <c r="AY57" s="234" t="s">
        <v>174</v>
      </c>
    </row>
    <row r="58" spans="1:51" x14ac:dyDescent="0.3">
      <c r="A58" s="261" t="s">
        <v>54</v>
      </c>
      <c r="B58" s="224"/>
      <c r="C58" s="224" t="s">
        <v>45</v>
      </c>
      <c r="D58" s="262">
        <v>1.20411617094949E-2</v>
      </c>
      <c r="E58" s="263">
        <v>7.9255752590118786E-3</v>
      </c>
      <c r="F58" s="263">
        <v>7.450467470813322E-3</v>
      </c>
      <c r="G58" s="263">
        <v>7.3932860446885226E-3</v>
      </c>
      <c r="H58" s="263">
        <v>9.5794709035665442E-3</v>
      </c>
      <c r="I58" s="263">
        <v>9.6343396080553131E-3</v>
      </c>
      <c r="J58" s="263">
        <v>9.5281306715064313E-3</v>
      </c>
      <c r="K58" s="263">
        <v>9.4477094853459669E-3</v>
      </c>
      <c r="L58" s="263">
        <v>7.3027862345369952E-3</v>
      </c>
      <c r="M58" s="263">
        <v>7.2719917551988542E-3</v>
      </c>
      <c r="N58" s="263">
        <v>5.3422402756788754E-3</v>
      </c>
      <c r="O58" s="263">
        <v>5.9009828553826084E-3</v>
      </c>
      <c r="P58" s="262">
        <v>9.1358176459741189E-3</v>
      </c>
      <c r="Q58" s="263">
        <v>8.869415508419673E-3</v>
      </c>
      <c r="R58" s="263">
        <v>8.758645303803464E-3</v>
      </c>
      <c r="S58" s="263">
        <v>7.3062118865703978E-3</v>
      </c>
      <c r="T58" s="264">
        <v>4.9398377734209478E-3</v>
      </c>
      <c r="U58" s="263">
        <v>6.3137024667712181E-3</v>
      </c>
      <c r="V58" s="263">
        <v>6.5683182028004692E-3</v>
      </c>
      <c r="W58" s="263">
        <v>8.7030864256827552E-3</v>
      </c>
      <c r="X58" s="263">
        <v>6.1340285232327572E-3</v>
      </c>
      <c r="Y58" s="263">
        <v>6.7380672083920956E-3</v>
      </c>
      <c r="Z58" s="263">
        <v>9.2373894334210147E-3</v>
      </c>
      <c r="AA58" s="263">
        <v>9.3210454867018195E-3</v>
      </c>
      <c r="AB58" s="263">
        <v>1.2902423627981819E-2</v>
      </c>
      <c r="AC58" s="263">
        <v>1.419992732697125E-2</v>
      </c>
      <c r="AD58" s="263">
        <v>2.3285205468959447E-2</v>
      </c>
      <c r="AE58" s="265">
        <v>2.8661932742549964E-2</v>
      </c>
      <c r="AF58" s="262">
        <v>5.940302048169829E-3</v>
      </c>
      <c r="AG58" s="263">
        <v>7.1903821448430581E-3</v>
      </c>
      <c r="AH58" s="263">
        <v>1.0486690827492453E-2</v>
      </c>
      <c r="AI58" s="266">
        <v>2.2046721698414137E-2</v>
      </c>
      <c r="AJ58" s="264">
        <v>2.7924946923474182E-2</v>
      </c>
      <c r="AK58" s="263">
        <v>2.7458706734125825E-2</v>
      </c>
      <c r="AL58" s="263">
        <v>2.6837494148107766E-2</v>
      </c>
      <c r="AM58" s="263">
        <v>2.4626929633262618E-2</v>
      </c>
      <c r="AN58" s="263">
        <v>2.5710638622161212E-2</v>
      </c>
      <c r="AO58" s="263">
        <v>2.371060512430475E-2</v>
      </c>
      <c r="AP58" s="263">
        <v>2.1242929288143985E-2</v>
      </c>
      <c r="AQ58" s="263">
        <v>2.2182861797550545E-2</v>
      </c>
      <c r="AR58" s="263" t="s">
        <v>174</v>
      </c>
      <c r="AS58" s="263" t="s">
        <v>174</v>
      </c>
      <c r="AT58" s="263" t="s">
        <v>174</v>
      </c>
      <c r="AU58" s="265" t="s">
        <v>174</v>
      </c>
      <c r="AV58" s="262">
        <v>2.740686446349477E-2</v>
      </c>
      <c r="AW58" s="263">
        <v>2.4682074322266254E-2</v>
      </c>
      <c r="AX58" s="263" t="s">
        <v>174</v>
      </c>
      <c r="AY58" s="266" t="s">
        <v>174</v>
      </c>
    </row>
    <row r="59" spans="1:51" x14ac:dyDescent="0.3">
      <c r="A59" s="246" t="s">
        <v>55</v>
      </c>
      <c r="B59" s="224"/>
      <c r="C59" s="224" t="s">
        <v>48</v>
      </c>
      <c r="D59" s="230">
        <v>100.411</v>
      </c>
      <c r="E59" s="231">
        <v>100.872</v>
      </c>
      <c r="F59" s="231">
        <v>101.545</v>
      </c>
      <c r="G59" s="231">
        <v>102.797</v>
      </c>
      <c r="H59" s="231">
        <v>102.373</v>
      </c>
      <c r="I59" s="231">
        <v>102.349</v>
      </c>
      <c r="J59" s="231">
        <v>102.83199999999999</v>
      </c>
      <c r="K59" s="231">
        <v>103.054</v>
      </c>
      <c r="L59" s="231">
        <v>102.40600000000001</v>
      </c>
      <c r="M59" s="231">
        <v>101.827</v>
      </c>
      <c r="N59" s="231">
        <v>101.643</v>
      </c>
      <c r="O59" s="231">
        <v>102.631</v>
      </c>
      <c r="P59" s="230">
        <v>100.94266666666668</v>
      </c>
      <c r="Q59" s="231">
        <v>102.50633333333333</v>
      </c>
      <c r="R59" s="231">
        <v>102.76400000000001</v>
      </c>
      <c r="S59" s="231">
        <v>102.03366666666666</v>
      </c>
      <c r="T59" s="232">
        <v>103.42100000000001</v>
      </c>
      <c r="U59" s="231">
        <v>101.80200000000001</v>
      </c>
      <c r="V59" s="231">
        <v>99.876999999999995</v>
      </c>
      <c r="W59" s="231">
        <v>99.415999999999997</v>
      </c>
      <c r="X59" s="231">
        <v>98.090999999999994</v>
      </c>
      <c r="Y59" s="231">
        <v>100.349</v>
      </c>
      <c r="Z59" s="231">
        <v>100.113</v>
      </c>
      <c r="AA59" s="231">
        <v>99.807000000000002</v>
      </c>
      <c r="AB59" s="231">
        <v>99.15</v>
      </c>
      <c r="AC59" s="231">
        <v>98.837000000000003</v>
      </c>
      <c r="AD59" s="231">
        <v>98.341999999999999</v>
      </c>
      <c r="AE59" s="233">
        <v>100.062</v>
      </c>
      <c r="AF59" s="230">
        <v>101.7</v>
      </c>
      <c r="AG59" s="231">
        <v>99.285333333333327</v>
      </c>
      <c r="AH59" s="231">
        <v>99.690000000000012</v>
      </c>
      <c r="AI59" s="234">
        <v>99.080333333333328</v>
      </c>
      <c r="AJ59" s="232">
        <v>101.499</v>
      </c>
      <c r="AK59" s="231">
        <v>101.093</v>
      </c>
      <c r="AL59" s="231">
        <v>102.351</v>
      </c>
      <c r="AM59" s="231">
        <v>102.825</v>
      </c>
      <c r="AN59" s="231">
        <v>103.54600000000001</v>
      </c>
      <c r="AO59" s="231">
        <v>104.20099999999999</v>
      </c>
      <c r="AP59" s="231">
        <v>105.39100000000001</v>
      </c>
      <c r="AQ59" s="231">
        <v>105.574</v>
      </c>
      <c r="AR59" s="231" t="s">
        <v>174</v>
      </c>
      <c r="AS59" s="231" t="s">
        <v>174</v>
      </c>
      <c r="AT59" s="231" t="s">
        <v>174</v>
      </c>
      <c r="AU59" s="233" t="s">
        <v>174</v>
      </c>
      <c r="AV59" s="230">
        <v>101.64766666666667</v>
      </c>
      <c r="AW59" s="231">
        <v>103.524</v>
      </c>
      <c r="AX59" s="231" t="s">
        <v>174</v>
      </c>
      <c r="AY59" s="234" t="s">
        <v>174</v>
      </c>
    </row>
    <row r="60" spans="1:51" x14ac:dyDescent="0.3">
      <c r="A60" s="261" t="s">
        <v>55</v>
      </c>
      <c r="B60" s="224"/>
      <c r="C60" s="224" t="s">
        <v>45</v>
      </c>
      <c r="D60" s="262">
        <v>6.5559309121164229E-3</v>
      </c>
      <c r="E60" s="263">
        <v>2.2461887771650878E-2</v>
      </c>
      <c r="F60" s="263">
        <v>2.538599024547878E-2</v>
      </c>
      <c r="G60" s="263">
        <v>2.6573859551010486E-2</v>
      </c>
      <c r="H60" s="263">
        <v>1.6835852917221245E-2</v>
      </c>
      <c r="I60" s="263">
        <v>9.0902816804204183E-3</v>
      </c>
      <c r="J60" s="263">
        <v>5.3674608683749623E-3</v>
      </c>
      <c r="K60" s="263">
        <v>1.0199224858911293E-3</v>
      </c>
      <c r="L60" s="263">
        <v>3.1346119938091021E-3</v>
      </c>
      <c r="M60" s="263">
        <v>-4.6041955854464337E-3</v>
      </c>
      <c r="N60" s="263">
        <v>7.8032045688902936E-3</v>
      </c>
      <c r="O60" s="263">
        <v>1.7982899878989968E-2</v>
      </c>
      <c r="P60" s="262">
        <v>1.8100886217237579E-2</v>
      </c>
      <c r="Q60" s="263">
        <v>1.7462885578065159E-2</v>
      </c>
      <c r="R60" s="263">
        <v>3.1693555209914835E-3</v>
      </c>
      <c r="S60" s="263">
        <v>7.0039345729211592E-3</v>
      </c>
      <c r="T60" s="264">
        <v>2.9976795371024993E-2</v>
      </c>
      <c r="U60" s="263">
        <v>9.2196050440162478E-3</v>
      </c>
      <c r="V60" s="263">
        <v>-1.6426214978581016E-2</v>
      </c>
      <c r="W60" s="263">
        <v>-3.2890064885161933E-2</v>
      </c>
      <c r="X60" s="263">
        <v>-4.1827434968204645E-2</v>
      </c>
      <c r="Y60" s="263">
        <v>-1.9540982325181488E-2</v>
      </c>
      <c r="Z60" s="263">
        <v>-2.6441185623152279E-2</v>
      </c>
      <c r="AA60" s="263">
        <v>-3.1507753216760082E-2</v>
      </c>
      <c r="AB60" s="263">
        <v>-3.179501201101502E-2</v>
      </c>
      <c r="AC60" s="263">
        <v>-2.9363528337277813E-2</v>
      </c>
      <c r="AD60" s="263">
        <v>-3.2476412541935958E-2</v>
      </c>
      <c r="AE60" s="265">
        <v>-2.5031423254182526E-2</v>
      </c>
      <c r="AF60" s="262">
        <v>7.5026087415957657E-3</v>
      </c>
      <c r="AG60" s="263">
        <v>-3.1422448694227056E-2</v>
      </c>
      <c r="AH60" s="263">
        <v>-2.9913199174808277E-2</v>
      </c>
      <c r="AI60" s="266">
        <v>-2.8944694724943727E-2</v>
      </c>
      <c r="AJ60" s="264">
        <v>-1.8584233376200247E-2</v>
      </c>
      <c r="AK60" s="263">
        <v>-6.9644997151333144E-3</v>
      </c>
      <c r="AL60" s="263">
        <v>2.4770467675240441E-2</v>
      </c>
      <c r="AM60" s="263">
        <v>3.4290255089723873E-2</v>
      </c>
      <c r="AN60" s="263">
        <v>5.5611625939178989E-2</v>
      </c>
      <c r="AO60" s="263">
        <v>3.8386032745717245E-2</v>
      </c>
      <c r="AP60" s="263">
        <v>5.2720425918711983E-2</v>
      </c>
      <c r="AQ60" s="263">
        <v>5.7781518330377535E-2</v>
      </c>
      <c r="AR60" s="263" t="s">
        <v>174</v>
      </c>
      <c r="AS60" s="263" t="s">
        <v>174</v>
      </c>
      <c r="AT60" s="263" t="s">
        <v>174</v>
      </c>
      <c r="AU60" s="265" t="s">
        <v>174</v>
      </c>
      <c r="AV60" s="262">
        <v>-5.1458538184205398E-4</v>
      </c>
      <c r="AW60" s="263">
        <v>4.2691770519982887E-2</v>
      </c>
      <c r="AX60" s="263" t="s">
        <v>174</v>
      </c>
      <c r="AY60" s="266" t="s">
        <v>174</v>
      </c>
    </row>
    <row r="61" spans="1:51" x14ac:dyDescent="0.3">
      <c r="A61" s="246" t="s">
        <v>56</v>
      </c>
      <c r="B61" s="224"/>
      <c r="C61" s="224" t="s">
        <v>48</v>
      </c>
      <c r="D61" s="230">
        <v>112.592</v>
      </c>
      <c r="E61" s="231">
        <v>112.527</v>
      </c>
      <c r="F61" s="231">
        <v>112.458</v>
      </c>
      <c r="G61" s="231">
        <v>112.468</v>
      </c>
      <c r="H61" s="231">
        <v>109.039</v>
      </c>
      <c r="I61" s="231">
        <v>108.42400000000001</v>
      </c>
      <c r="J61" s="231">
        <v>107.72</v>
      </c>
      <c r="K61" s="231">
        <v>107.72499999999999</v>
      </c>
      <c r="L61" s="231">
        <v>107.648</v>
      </c>
      <c r="M61" s="231">
        <v>107.801</v>
      </c>
      <c r="N61" s="231">
        <v>107.82</v>
      </c>
      <c r="O61" s="231">
        <v>107.71</v>
      </c>
      <c r="P61" s="230">
        <v>112.52566666666667</v>
      </c>
      <c r="Q61" s="231">
        <v>109.97700000000002</v>
      </c>
      <c r="R61" s="231">
        <v>107.69766666666665</v>
      </c>
      <c r="S61" s="231">
        <v>107.77699999999999</v>
      </c>
      <c r="T61" s="232">
        <v>107.404</v>
      </c>
      <c r="U61" s="231">
        <v>107.738</v>
      </c>
      <c r="V61" s="231">
        <v>107.61</v>
      </c>
      <c r="W61" s="231">
        <v>107.64100000000001</v>
      </c>
      <c r="X61" s="231">
        <v>107.598</v>
      </c>
      <c r="Y61" s="231">
        <v>107.578</v>
      </c>
      <c r="Z61" s="231">
        <v>107.042</v>
      </c>
      <c r="AA61" s="231">
        <v>106.649</v>
      </c>
      <c r="AB61" s="231">
        <v>106.49</v>
      </c>
      <c r="AC61" s="231">
        <v>106.41</v>
      </c>
      <c r="AD61" s="231">
        <v>106.19799999999999</v>
      </c>
      <c r="AE61" s="233">
        <v>106.508</v>
      </c>
      <c r="AF61" s="230">
        <v>107.584</v>
      </c>
      <c r="AG61" s="231">
        <v>107.60566666666666</v>
      </c>
      <c r="AH61" s="231">
        <v>106.72699999999999</v>
      </c>
      <c r="AI61" s="234">
        <v>106.372</v>
      </c>
      <c r="AJ61" s="232">
        <v>106.142</v>
      </c>
      <c r="AK61" s="231">
        <v>107.199</v>
      </c>
      <c r="AL61" s="231">
        <v>106.864</v>
      </c>
      <c r="AM61" s="231">
        <v>106.892</v>
      </c>
      <c r="AN61" s="231">
        <v>107.896</v>
      </c>
      <c r="AO61" s="231">
        <v>107.809</v>
      </c>
      <c r="AP61" s="231">
        <v>108.029</v>
      </c>
      <c r="AQ61" s="231">
        <v>107.82599999999999</v>
      </c>
      <c r="AR61" s="231" t="s">
        <v>174</v>
      </c>
      <c r="AS61" s="231" t="s">
        <v>174</v>
      </c>
      <c r="AT61" s="231" t="s">
        <v>174</v>
      </c>
      <c r="AU61" s="233" t="s">
        <v>174</v>
      </c>
      <c r="AV61" s="230">
        <v>106.73500000000001</v>
      </c>
      <c r="AW61" s="231">
        <v>107.53233333333333</v>
      </c>
      <c r="AX61" s="231" t="s">
        <v>174</v>
      </c>
      <c r="AY61" s="234" t="s">
        <v>174</v>
      </c>
    </row>
    <row r="62" spans="1:51" x14ac:dyDescent="0.3">
      <c r="A62" s="261" t="s">
        <v>56</v>
      </c>
      <c r="B62" s="224"/>
      <c r="C62" s="224" t="s">
        <v>45</v>
      </c>
      <c r="D62" s="262">
        <v>1.6458049765584804E-3</v>
      </c>
      <c r="E62" s="263">
        <v>1.8665671164200148E-4</v>
      </c>
      <c r="F62" s="263">
        <v>3.0242652814322924E-4</v>
      </c>
      <c r="G62" s="263">
        <v>-2.7487630566244547E-3</v>
      </c>
      <c r="H62" s="263">
        <v>-3.3676299860863707E-2</v>
      </c>
      <c r="I62" s="263">
        <v>-3.7625484853057285E-2</v>
      </c>
      <c r="J62" s="263">
        <v>-4.0305049713124957E-2</v>
      </c>
      <c r="K62" s="263">
        <v>-4.0303254371976606E-2</v>
      </c>
      <c r="L62" s="263">
        <v>-3.9286033020972722E-2</v>
      </c>
      <c r="M62" s="263">
        <v>-3.9215336761704404E-2</v>
      </c>
      <c r="N62" s="263">
        <v>-3.8694721825962827E-2</v>
      </c>
      <c r="O62" s="263">
        <v>-4.1794178350295398E-2</v>
      </c>
      <c r="P62" s="262">
        <v>7.1145471738942037E-4</v>
      </c>
      <c r="Q62" s="263">
        <v>-2.468073785030141E-2</v>
      </c>
      <c r="R62" s="263">
        <v>-3.9965175326778589E-2</v>
      </c>
      <c r="S62" s="263">
        <v>-3.9902722637772572E-2</v>
      </c>
      <c r="T62" s="264">
        <v>-4.6077874094074218E-2</v>
      </c>
      <c r="U62" s="263">
        <v>-4.2558674806935246E-2</v>
      </c>
      <c r="V62" s="263">
        <v>-4.3109427519607377E-2</v>
      </c>
      <c r="W62" s="263">
        <v>-4.2918874702137517E-2</v>
      </c>
      <c r="X62" s="263">
        <v>-1.3215455020680621E-2</v>
      </c>
      <c r="Y62" s="263">
        <v>-7.802700509112412E-3</v>
      </c>
      <c r="Z62" s="263">
        <v>-6.2940958039361308E-3</v>
      </c>
      <c r="AA62" s="263">
        <v>-9.9883963796703768E-3</v>
      </c>
      <c r="AB62" s="263">
        <v>-1.0757282996432877E-2</v>
      </c>
      <c r="AC62" s="263">
        <v>-1.2903405348744457E-2</v>
      </c>
      <c r="AD62" s="263">
        <v>-1.5043591170469313E-2</v>
      </c>
      <c r="AE62" s="265">
        <v>-1.1159595209358457E-2</v>
      </c>
      <c r="AF62" s="262">
        <v>-4.3915906593162413E-2</v>
      </c>
      <c r="AG62" s="263">
        <v>-2.1562084193361825E-2</v>
      </c>
      <c r="AH62" s="263">
        <v>-9.0128848350164749E-3</v>
      </c>
      <c r="AI62" s="266">
        <v>-1.3036176549727559E-2</v>
      </c>
      <c r="AJ62" s="264">
        <v>-1.1750027931920641E-2</v>
      </c>
      <c r="AK62" s="263">
        <v>-5.0028773506097931E-3</v>
      </c>
      <c r="AL62" s="263">
        <v>-6.9324412229346422E-3</v>
      </c>
      <c r="AM62" s="263">
        <v>-6.9583151401418778E-3</v>
      </c>
      <c r="AN62" s="263">
        <v>2.7695682075874117E-3</v>
      </c>
      <c r="AO62" s="263">
        <v>2.1472791834760583E-3</v>
      </c>
      <c r="AP62" s="263">
        <v>9.2206797331888871E-3</v>
      </c>
      <c r="AQ62" s="263">
        <v>1.1036202871100471E-2</v>
      </c>
      <c r="AR62" s="263" t="s">
        <v>174</v>
      </c>
      <c r="AS62" s="263" t="s">
        <v>174</v>
      </c>
      <c r="AT62" s="263" t="s">
        <v>174</v>
      </c>
      <c r="AU62" s="265" t="s">
        <v>174</v>
      </c>
      <c r="AV62" s="262">
        <v>-7.8915080309338703E-3</v>
      </c>
      <c r="AW62" s="263">
        <v>-6.8150066446318839E-4</v>
      </c>
      <c r="AX62" s="263" t="s">
        <v>174</v>
      </c>
      <c r="AY62" s="266" t="s">
        <v>174</v>
      </c>
    </row>
    <row r="63" spans="1:51" x14ac:dyDescent="0.3">
      <c r="A63" s="246" t="s">
        <v>57</v>
      </c>
      <c r="B63" s="224"/>
      <c r="C63" s="224" t="s">
        <v>48</v>
      </c>
      <c r="D63" s="230">
        <v>100.685</v>
      </c>
      <c r="E63" s="231">
        <v>100.789</v>
      </c>
      <c r="F63" s="231">
        <v>100.182</v>
      </c>
      <c r="G63" s="231">
        <v>101.485</v>
      </c>
      <c r="H63" s="231">
        <v>100.542</v>
      </c>
      <c r="I63" s="231">
        <v>100.76900000000001</v>
      </c>
      <c r="J63" s="231">
        <v>101.068</v>
      </c>
      <c r="K63" s="231">
        <v>102.583</v>
      </c>
      <c r="L63" s="231">
        <v>99.057000000000002</v>
      </c>
      <c r="M63" s="231">
        <v>99.427000000000007</v>
      </c>
      <c r="N63" s="231">
        <v>99.674000000000007</v>
      </c>
      <c r="O63" s="231">
        <v>100.517</v>
      </c>
      <c r="P63" s="230">
        <v>100.55200000000001</v>
      </c>
      <c r="Q63" s="231">
        <v>100.932</v>
      </c>
      <c r="R63" s="231">
        <v>100.90266666666668</v>
      </c>
      <c r="S63" s="231">
        <v>99.87266666666666</v>
      </c>
      <c r="T63" s="232">
        <v>99.381</v>
      </c>
      <c r="U63" s="231">
        <v>99.165000000000006</v>
      </c>
      <c r="V63" s="231">
        <v>98.177999999999997</v>
      </c>
      <c r="W63" s="231">
        <v>99.045000000000002</v>
      </c>
      <c r="X63" s="231">
        <v>97.445999999999998</v>
      </c>
      <c r="Y63" s="231">
        <v>97.616</v>
      </c>
      <c r="Z63" s="231">
        <v>98.215999999999994</v>
      </c>
      <c r="AA63" s="231">
        <v>99.433999999999997</v>
      </c>
      <c r="AB63" s="231">
        <v>99.247</v>
      </c>
      <c r="AC63" s="231">
        <v>99.147999999999996</v>
      </c>
      <c r="AD63" s="231">
        <v>98.355999999999995</v>
      </c>
      <c r="AE63" s="233">
        <v>98.385999999999996</v>
      </c>
      <c r="AF63" s="230">
        <v>98.908000000000001</v>
      </c>
      <c r="AG63" s="231">
        <v>98.035666666666657</v>
      </c>
      <c r="AH63" s="231">
        <v>98.965666666666664</v>
      </c>
      <c r="AI63" s="234">
        <v>98.63</v>
      </c>
      <c r="AJ63" s="232">
        <v>98.893000000000001</v>
      </c>
      <c r="AK63" s="231">
        <v>99.308999999999997</v>
      </c>
      <c r="AL63" s="231">
        <v>99.05</v>
      </c>
      <c r="AM63" s="231">
        <v>98.736000000000004</v>
      </c>
      <c r="AN63" s="231">
        <v>98.183999999999997</v>
      </c>
      <c r="AO63" s="231">
        <v>98.498000000000005</v>
      </c>
      <c r="AP63" s="231">
        <v>99.468999999999994</v>
      </c>
      <c r="AQ63" s="231">
        <v>99.869</v>
      </c>
      <c r="AR63" s="231" t="s">
        <v>174</v>
      </c>
      <c r="AS63" s="231" t="s">
        <v>174</v>
      </c>
      <c r="AT63" s="231" t="s">
        <v>174</v>
      </c>
      <c r="AU63" s="233" t="s">
        <v>174</v>
      </c>
      <c r="AV63" s="230">
        <v>99.084000000000003</v>
      </c>
      <c r="AW63" s="231">
        <v>98.472666666666669</v>
      </c>
      <c r="AX63" s="231" t="s">
        <v>174</v>
      </c>
      <c r="AY63" s="234" t="s">
        <v>174</v>
      </c>
    </row>
    <row r="64" spans="1:51" x14ac:dyDescent="0.3">
      <c r="A64" s="261" t="s">
        <v>57</v>
      </c>
      <c r="B64" s="224"/>
      <c r="C64" s="224" t="s">
        <v>45</v>
      </c>
      <c r="D64" s="262">
        <v>1.0538979309797014E-3</v>
      </c>
      <c r="E64" s="263">
        <v>4.5660740696632727E-4</v>
      </c>
      <c r="F64" s="263">
        <v>-9.2075202990713478E-3</v>
      </c>
      <c r="G64" s="263">
        <v>7.0753780812128752E-3</v>
      </c>
      <c r="H64" s="263">
        <v>-3.9768547056127088E-4</v>
      </c>
      <c r="I64" s="263">
        <v>-2.5340262311308948E-3</v>
      </c>
      <c r="J64" s="263">
        <v>-9.0945037564253543E-4</v>
      </c>
      <c r="K64" s="263">
        <v>3.6984491952448194E-3</v>
      </c>
      <c r="L64" s="263">
        <v>-1.3690855504221843E-2</v>
      </c>
      <c r="M64" s="263">
        <v>-9.7463928298694217E-4</v>
      </c>
      <c r="N64" s="263">
        <v>5.7921291624623448E-3</v>
      </c>
      <c r="O64" s="263">
        <v>7.3357719096055971E-3</v>
      </c>
      <c r="P64" s="262">
        <v>-2.5757600806784338E-3</v>
      </c>
      <c r="Q64" s="263">
        <v>1.3790640223030942E-3</v>
      </c>
      <c r="R64" s="263">
        <v>-3.58463052630539E-3</v>
      </c>
      <c r="S64" s="263">
        <v>4.0514863827832764E-3</v>
      </c>
      <c r="T64" s="264">
        <v>-1.2951283706609758E-2</v>
      </c>
      <c r="U64" s="263">
        <v>-1.6112869459960849E-2</v>
      </c>
      <c r="V64" s="263">
        <v>-2.0003593459903043E-2</v>
      </c>
      <c r="W64" s="263">
        <v>-2.4042962014090678E-2</v>
      </c>
      <c r="X64" s="263">
        <v>-3.0793101390463703E-2</v>
      </c>
      <c r="Y64" s="263">
        <v>-3.1289384632178494E-2</v>
      </c>
      <c r="Z64" s="263">
        <v>-2.8218625084101775E-2</v>
      </c>
      <c r="AA64" s="263">
        <v>-3.0697094060419376E-2</v>
      </c>
      <c r="AB64" s="263">
        <v>1.9180875657450259E-3</v>
      </c>
      <c r="AC64" s="263">
        <v>-2.8060788317057473E-3</v>
      </c>
      <c r="AD64" s="263">
        <v>-1.322310732989564E-2</v>
      </c>
      <c r="AE64" s="265">
        <v>-2.120039396321019E-2</v>
      </c>
      <c r="AF64" s="262">
        <v>-1.6349749383403667E-2</v>
      </c>
      <c r="AG64" s="263">
        <v>-2.8695887660339092E-2</v>
      </c>
      <c r="AH64" s="263">
        <v>-1.919671762887018E-2</v>
      </c>
      <c r="AI64" s="266">
        <v>-1.2442510129564962E-2</v>
      </c>
      <c r="AJ64" s="264">
        <v>-4.9103953471991701E-3</v>
      </c>
      <c r="AK64" s="263">
        <v>1.4521252458024492E-3</v>
      </c>
      <c r="AL64" s="263">
        <v>8.8818268858604204E-3</v>
      </c>
      <c r="AM64" s="263">
        <v>-3.119794033015353E-3</v>
      </c>
      <c r="AN64" s="263">
        <v>7.5734252816945964E-3</v>
      </c>
      <c r="AO64" s="263">
        <v>9.0354040321258822E-3</v>
      </c>
      <c r="AP64" s="263">
        <v>1.2757595503787513E-2</v>
      </c>
      <c r="AQ64" s="263">
        <v>4.3747611480982581E-3</v>
      </c>
      <c r="AR64" s="263" t="s">
        <v>174</v>
      </c>
      <c r="AS64" s="263" t="s">
        <v>174</v>
      </c>
      <c r="AT64" s="263" t="s">
        <v>174</v>
      </c>
      <c r="AU64" s="265" t="s">
        <v>174</v>
      </c>
      <c r="AV64" s="262">
        <v>1.779431390787418E-3</v>
      </c>
      <c r="AW64" s="263">
        <v>4.4575613637214875E-3</v>
      </c>
      <c r="AX64" s="263" t="s">
        <v>174</v>
      </c>
      <c r="AY64" s="266" t="s">
        <v>174</v>
      </c>
    </row>
    <row r="65" spans="1:51" x14ac:dyDescent="0.3">
      <c r="A65" s="246" t="s">
        <v>58</v>
      </c>
      <c r="B65" s="224"/>
      <c r="C65" s="224" t="s">
        <v>48</v>
      </c>
      <c r="D65" s="230">
        <v>106.535</v>
      </c>
      <c r="E65" s="231">
        <v>106.566</v>
      </c>
      <c r="F65" s="231">
        <v>106.577</v>
      </c>
      <c r="G65" s="231">
        <v>106.583</v>
      </c>
      <c r="H65" s="231">
        <v>106.59099999999999</v>
      </c>
      <c r="I65" s="231">
        <v>106.60599999999999</v>
      </c>
      <c r="J65" s="231">
        <v>106.545</v>
      </c>
      <c r="K65" s="231">
        <v>106.601</v>
      </c>
      <c r="L65" s="231">
        <v>106.673</v>
      </c>
      <c r="M65" s="231">
        <v>105.831</v>
      </c>
      <c r="N65" s="231">
        <v>105.893</v>
      </c>
      <c r="O65" s="231">
        <v>105.899</v>
      </c>
      <c r="P65" s="230">
        <v>106.55933333333333</v>
      </c>
      <c r="Q65" s="231">
        <v>106.59333333333332</v>
      </c>
      <c r="R65" s="231">
        <v>106.60633333333334</v>
      </c>
      <c r="S65" s="231">
        <v>105.87433333333333</v>
      </c>
      <c r="T65" s="232">
        <v>105.901</v>
      </c>
      <c r="U65" s="231">
        <v>105.958</v>
      </c>
      <c r="V65" s="231">
        <v>105.959</v>
      </c>
      <c r="W65" s="231">
        <v>105.959</v>
      </c>
      <c r="X65" s="231">
        <v>105.929</v>
      </c>
      <c r="Y65" s="231">
        <v>105.92400000000001</v>
      </c>
      <c r="Z65" s="231">
        <v>105.824</v>
      </c>
      <c r="AA65" s="231">
        <v>105.803</v>
      </c>
      <c r="AB65" s="231">
        <v>105.773</v>
      </c>
      <c r="AC65" s="231">
        <v>104.28100000000001</v>
      </c>
      <c r="AD65" s="231">
        <v>104.31</v>
      </c>
      <c r="AE65" s="233">
        <v>104.316</v>
      </c>
      <c r="AF65" s="230">
        <v>105.93933333333332</v>
      </c>
      <c r="AG65" s="231">
        <v>105.93733333333334</v>
      </c>
      <c r="AH65" s="231">
        <v>105.8</v>
      </c>
      <c r="AI65" s="234">
        <v>104.30233333333335</v>
      </c>
      <c r="AJ65" s="232">
        <v>104.39700000000001</v>
      </c>
      <c r="AK65" s="231">
        <v>104.264</v>
      </c>
      <c r="AL65" s="231">
        <v>104.133</v>
      </c>
      <c r="AM65" s="231">
        <v>104.157</v>
      </c>
      <c r="AN65" s="231">
        <v>104.188</v>
      </c>
      <c r="AO65" s="231">
        <v>104.283</v>
      </c>
      <c r="AP65" s="231">
        <v>104.34099999999999</v>
      </c>
      <c r="AQ65" s="231">
        <v>104.47</v>
      </c>
      <c r="AR65" s="231" t="s">
        <v>174</v>
      </c>
      <c r="AS65" s="231" t="s">
        <v>174</v>
      </c>
      <c r="AT65" s="231" t="s">
        <v>174</v>
      </c>
      <c r="AU65" s="233" t="s">
        <v>174</v>
      </c>
      <c r="AV65" s="230">
        <v>104.26466666666666</v>
      </c>
      <c r="AW65" s="231">
        <v>104.20933333333333</v>
      </c>
      <c r="AX65" s="231" t="s">
        <v>174</v>
      </c>
      <c r="AY65" s="234" t="s">
        <v>174</v>
      </c>
    </row>
    <row r="66" spans="1:51" x14ac:dyDescent="0.3">
      <c r="A66" s="261" t="s">
        <v>58</v>
      </c>
      <c r="B66" s="224"/>
      <c r="C66" s="224" t="s">
        <v>45</v>
      </c>
      <c r="D66" s="262">
        <v>1.3566868679180714E-2</v>
      </c>
      <c r="E66" s="263">
        <v>1.3813573834122935E-2</v>
      </c>
      <c r="F66" s="263">
        <v>1.3918222120745014E-2</v>
      </c>
      <c r="G66" s="263">
        <v>1.4245475134651712E-2</v>
      </c>
      <c r="H66" s="263">
        <v>1.4369867054938652E-2</v>
      </c>
      <c r="I66" s="263">
        <v>1.4416077494742581E-2</v>
      </c>
      <c r="J66" s="263">
        <v>1.3372773185973017E-2</v>
      </c>
      <c r="K66" s="263">
        <v>1.3760769918405486E-2</v>
      </c>
      <c r="L66" s="263">
        <v>1.4059737247371373E-2</v>
      </c>
      <c r="M66" s="263">
        <v>-4.1965806336271786E-3</v>
      </c>
      <c r="N66" s="263">
        <v>-4.6527803887657622E-3</v>
      </c>
      <c r="O66" s="263">
        <v>-4.7741220032516199E-3</v>
      </c>
      <c r="P66" s="262">
        <v>1.3766224705632414E-2</v>
      </c>
      <c r="Q66" s="263">
        <v>1.4343807294342929E-2</v>
      </c>
      <c r="R66" s="263">
        <v>1.3731152155239384E-2</v>
      </c>
      <c r="S66" s="263">
        <v>1.0342493230377367E-4</v>
      </c>
      <c r="T66" s="264">
        <v>-5.9510958839817359E-3</v>
      </c>
      <c r="U66" s="263">
        <v>-5.7053844565810152E-3</v>
      </c>
      <c r="V66" s="263">
        <v>-5.7986244686939869E-3</v>
      </c>
      <c r="W66" s="263">
        <v>-5.8545921957534122E-3</v>
      </c>
      <c r="X66" s="263">
        <v>-6.2106556838756434E-3</v>
      </c>
      <c r="Y66" s="263">
        <v>-6.3973885147176187E-3</v>
      </c>
      <c r="Z66" s="263">
        <v>-6.7670937162701249E-3</v>
      </c>
      <c r="AA66" s="263">
        <v>-7.4858584816277583E-3</v>
      </c>
      <c r="AB66" s="263">
        <v>-8.4369990531813245E-3</v>
      </c>
      <c r="AC66" s="263">
        <v>-1.4645992195103475E-2</v>
      </c>
      <c r="AD66" s="263">
        <v>-1.4949052345291989E-2</v>
      </c>
      <c r="AE66" s="265">
        <v>-1.4948205365489855E-2</v>
      </c>
      <c r="AF66" s="262">
        <v>-5.8183547194364761E-3</v>
      </c>
      <c r="AG66" s="263">
        <v>-6.154231033835552E-3</v>
      </c>
      <c r="AH66" s="263">
        <v>-7.5636531913364285E-3</v>
      </c>
      <c r="AI66" s="266">
        <v>-1.4847791249374017E-2</v>
      </c>
      <c r="AJ66" s="264">
        <v>-1.4201943324425627E-2</v>
      </c>
      <c r="AK66" s="263">
        <v>-1.5987466732101437E-2</v>
      </c>
      <c r="AL66" s="263">
        <v>-1.7233080719901182E-2</v>
      </c>
      <c r="AM66" s="263">
        <v>-1.7006578016025172E-2</v>
      </c>
      <c r="AN66" s="263">
        <v>-1.6435537010639222E-2</v>
      </c>
      <c r="AO66" s="263">
        <v>-1.5492239719043965E-2</v>
      </c>
      <c r="AP66" s="263">
        <v>-1.4013834290898046E-2</v>
      </c>
      <c r="AQ66" s="263">
        <v>-1.2598886610020515E-2</v>
      </c>
      <c r="AR66" s="263" t="s">
        <v>174</v>
      </c>
      <c r="AS66" s="263" t="s">
        <v>174</v>
      </c>
      <c r="AT66" s="263" t="s">
        <v>174</v>
      </c>
      <c r="AU66" s="265" t="s">
        <v>174</v>
      </c>
      <c r="AV66" s="262">
        <v>-1.5807789363723897E-2</v>
      </c>
      <c r="AW66" s="263">
        <v>-1.6311530086969735E-2</v>
      </c>
      <c r="AX66" s="263" t="s">
        <v>174</v>
      </c>
      <c r="AY66" s="266" t="s">
        <v>174</v>
      </c>
    </row>
    <row r="67" spans="1:51" x14ac:dyDescent="0.3">
      <c r="A67" s="246" t="s">
        <v>59</v>
      </c>
      <c r="B67" s="224"/>
      <c r="C67" s="224" t="s">
        <v>48</v>
      </c>
      <c r="D67" s="230">
        <v>109.74299999999999</v>
      </c>
      <c r="E67" s="231">
        <v>109.66800000000001</v>
      </c>
      <c r="F67" s="231">
        <v>111.256</v>
      </c>
      <c r="G67" s="231">
        <v>114.121</v>
      </c>
      <c r="H67" s="231">
        <v>115.395</v>
      </c>
      <c r="I67" s="231">
        <v>117.68899999999999</v>
      </c>
      <c r="J67" s="231">
        <v>115.063</v>
      </c>
      <c r="K67" s="231">
        <v>115.29300000000001</v>
      </c>
      <c r="L67" s="231">
        <v>116.824</v>
      </c>
      <c r="M67" s="231">
        <v>115.133</v>
      </c>
      <c r="N67" s="231">
        <v>112.122</v>
      </c>
      <c r="O67" s="231">
        <v>111.64100000000001</v>
      </c>
      <c r="P67" s="230">
        <v>110.22233333333334</v>
      </c>
      <c r="Q67" s="231">
        <v>115.735</v>
      </c>
      <c r="R67" s="231">
        <v>115.72666666666667</v>
      </c>
      <c r="S67" s="231">
        <v>112.96533333333333</v>
      </c>
      <c r="T67" s="232">
        <v>111.81100000000001</v>
      </c>
      <c r="U67" s="231">
        <v>112.199</v>
      </c>
      <c r="V67" s="231">
        <v>113.602</v>
      </c>
      <c r="W67" s="231">
        <v>117.764</v>
      </c>
      <c r="X67" s="231">
        <v>119.224</v>
      </c>
      <c r="Y67" s="231">
        <v>122.157</v>
      </c>
      <c r="Z67" s="231">
        <v>116.498</v>
      </c>
      <c r="AA67" s="231">
        <v>117.267</v>
      </c>
      <c r="AB67" s="231">
        <v>116.059</v>
      </c>
      <c r="AC67" s="231">
        <v>114.67100000000001</v>
      </c>
      <c r="AD67" s="231">
        <v>112.639</v>
      </c>
      <c r="AE67" s="233">
        <v>112.586</v>
      </c>
      <c r="AF67" s="230">
        <v>112.53733333333332</v>
      </c>
      <c r="AG67" s="231">
        <v>119.71499999999999</v>
      </c>
      <c r="AH67" s="231">
        <v>116.60799999999999</v>
      </c>
      <c r="AI67" s="234">
        <v>113.29866666666668</v>
      </c>
      <c r="AJ67" s="232">
        <v>112.694</v>
      </c>
      <c r="AK67" s="231">
        <v>112.706</v>
      </c>
      <c r="AL67" s="231">
        <v>112.88</v>
      </c>
      <c r="AM67" s="231">
        <v>113.998</v>
      </c>
      <c r="AN67" s="231">
        <v>114.31399999999999</v>
      </c>
      <c r="AO67" s="231">
        <v>114.56699999999999</v>
      </c>
      <c r="AP67" s="231">
        <v>115.15900000000001</v>
      </c>
      <c r="AQ67" s="231">
        <v>115.619</v>
      </c>
      <c r="AR67" s="231" t="s">
        <v>174</v>
      </c>
      <c r="AS67" s="231" t="s">
        <v>174</v>
      </c>
      <c r="AT67" s="231" t="s">
        <v>174</v>
      </c>
      <c r="AU67" s="233" t="s">
        <v>174</v>
      </c>
      <c r="AV67" s="230">
        <v>112.75999999999999</v>
      </c>
      <c r="AW67" s="231">
        <v>114.29300000000001</v>
      </c>
      <c r="AX67" s="231" t="s">
        <v>174</v>
      </c>
      <c r="AY67" s="234" t="s">
        <v>174</v>
      </c>
    </row>
    <row r="68" spans="1:51" x14ac:dyDescent="0.3">
      <c r="A68" s="261" t="s">
        <v>59</v>
      </c>
      <c r="B68" s="224"/>
      <c r="C68" s="224" t="s">
        <v>45</v>
      </c>
      <c r="D68" s="262">
        <v>2.1140586762940644E-2</v>
      </c>
      <c r="E68" s="263">
        <v>1.7167979075656065E-2</v>
      </c>
      <c r="F68" s="263">
        <v>1.2089841440228354E-2</v>
      </c>
      <c r="G68" s="263">
        <v>1.9055783260557176E-2</v>
      </c>
      <c r="H68" s="263">
        <v>1.2146978439113809E-3</v>
      </c>
      <c r="I68" s="263">
        <v>2.2209290206024263E-2</v>
      </c>
      <c r="J68" s="263">
        <v>-1.4736607754486925E-2</v>
      </c>
      <c r="K68" s="263">
        <v>5.7662781771232116E-3</v>
      </c>
      <c r="L68" s="263">
        <v>-5.7870370370370948E-3</v>
      </c>
      <c r="M68" s="263">
        <v>6.2666060690813197E-3</v>
      </c>
      <c r="N68" s="263">
        <v>1.5846266750020276E-2</v>
      </c>
      <c r="O68" s="263">
        <v>1.9133689351407954E-2</v>
      </c>
      <c r="P68" s="262">
        <v>1.676429438986507E-2</v>
      </c>
      <c r="Q68" s="263">
        <v>1.4110300431691626E-2</v>
      </c>
      <c r="R68" s="263">
        <v>-4.9868164622262831E-3</v>
      </c>
      <c r="S68" s="263">
        <v>1.3645037597133442E-2</v>
      </c>
      <c r="T68" s="264">
        <v>1.8844026498273367E-2</v>
      </c>
      <c r="U68" s="263">
        <v>2.3078746762957111E-2</v>
      </c>
      <c r="V68" s="263">
        <v>2.1086503199827574E-2</v>
      </c>
      <c r="W68" s="263">
        <v>3.1922257954276605E-2</v>
      </c>
      <c r="X68" s="263">
        <v>3.318168031543834E-2</v>
      </c>
      <c r="Y68" s="263">
        <v>3.7964465667989347E-2</v>
      </c>
      <c r="Z68" s="263">
        <v>1.2471428695584309E-2</v>
      </c>
      <c r="AA68" s="263">
        <v>1.7121594546069475E-2</v>
      </c>
      <c r="AB68" s="263">
        <v>-6.5483119906868123E-3</v>
      </c>
      <c r="AC68" s="263">
        <v>-4.0127504711941243E-3</v>
      </c>
      <c r="AD68" s="263">
        <v>4.6110486791172888E-3</v>
      </c>
      <c r="AE68" s="265">
        <v>8.4646321691850806E-3</v>
      </c>
      <c r="AF68" s="262">
        <v>2.1003003021166158E-2</v>
      </c>
      <c r="AG68" s="263">
        <v>3.4388905689722124E-2</v>
      </c>
      <c r="AH68" s="263">
        <v>7.615646062561059E-3</v>
      </c>
      <c r="AI68" s="266">
        <v>2.9507577545914631E-3</v>
      </c>
      <c r="AJ68" s="264">
        <v>7.8972551895608936E-3</v>
      </c>
      <c r="AK68" s="263">
        <v>4.5187568516654149E-3</v>
      </c>
      <c r="AL68" s="263">
        <v>-6.3555219098255121E-3</v>
      </c>
      <c r="AM68" s="263">
        <v>-3.1979212662613318E-2</v>
      </c>
      <c r="AN68" s="263">
        <v>-4.1182983291954682E-2</v>
      </c>
      <c r="AO68" s="263">
        <v>-6.2133156511702196E-2</v>
      </c>
      <c r="AP68" s="263">
        <v>-1.1493759549520206E-2</v>
      </c>
      <c r="AQ68" s="263">
        <v>-1.4053399507107685E-2</v>
      </c>
      <c r="AR68" s="263" t="s">
        <v>174</v>
      </c>
      <c r="AS68" s="263" t="s">
        <v>174</v>
      </c>
      <c r="AT68" s="263" t="s">
        <v>174</v>
      </c>
      <c r="AU68" s="265" t="s">
        <v>174</v>
      </c>
      <c r="AV68" s="262">
        <v>1.9786026563037048E-3</v>
      </c>
      <c r="AW68" s="263">
        <v>-4.5290899218978269E-2</v>
      </c>
      <c r="AX68" s="263" t="s">
        <v>174</v>
      </c>
      <c r="AY68" s="266" t="s">
        <v>174</v>
      </c>
    </row>
    <row r="69" spans="1:51" x14ac:dyDescent="0.3">
      <c r="A69" s="246" t="s">
        <v>60</v>
      </c>
      <c r="B69" s="224"/>
      <c r="C69" s="224" t="s">
        <v>48</v>
      </c>
      <c r="D69" s="230">
        <v>102.51</v>
      </c>
      <c r="E69" s="231">
        <v>102.68600000000001</v>
      </c>
      <c r="F69" s="231">
        <v>102.669</v>
      </c>
      <c r="G69" s="231">
        <v>103.163</v>
      </c>
      <c r="H69" s="231">
        <v>103.298</v>
      </c>
      <c r="I69" s="231">
        <v>103.10599999999999</v>
      </c>
      <c r="J69" s="231">
        <v>102.6</v>
      </c>
      <c r="K69" s="231">
        <v>102.867</v>
      </c>
      <c r="L69" s="231">
        <v>103.274</v>
      </c>
      <c r="M69" s="231">
        <v>103.98</v>
      </c>
      <c r="N69" s="231">
        <v>104.077</v>
      </c>
      <c r="O69" s="231">
        <v>103.967</v>
      </c>
      <c r="P69" s="230">
        <v>102.62166666666667</v>
      </c>
      <c r="Q69" s="231">
        <v>103.18900000000001</v>
      </c>
      <c r="R69" s="231">
        <v>102.91366666666666</v>
      </c>
      <c r="S69" s="231">
        <v>104.008</v>
      </c>
      <c r="T69" s="232">
        <v>104.08</v>
      </c>
      <c r="U69" s="231">
        <v>104.092</v>
      </c>
      <c r="V69" s="231">
        <v>104.238</v>
      </c>
      <c r="W69" s="231">
        <v>103.879</v>
      </c>
      <c r="X69" s="231">
        <v>104.08799999999999</v>
      </c>
      <c r="Y69" s="231">
        <v>104.28</v>
      </c>
      <c r="Z69" s="231">
        <v>104.056</v>
      </c>
      <c r="AA69" s="231">
        <v>104.136</v>
      </c>
      <c r="AB69" s="231">
        <v>104.768</v>
      </c>
      <c r="AC69" s="231">
        <v>105.723</v>
      </c>
      <c r="AD69" s="231">
        <v>105.33</v>
      </c>
      <c r="AE69" s="233">
        <v>105.002</v>
      </c>
      <c r="AF69" s="230">
        <v>104.13666666666666</v>
      </c>
      <c r="AG69" s="231">
        <v>104.08233333333332</v>
      </c>
      <c r="AH69" s="231">
        <v>104.32000000000001</v>
      </c>
      <c r="AI69" s="234">
        <v>105.35166666666667</v>
      </c>
      <c r="AJ69" s="232">
        <v>105.464</v>
      </c>
      <c r="AK69" s="231">
        <v>105.36</v>
      </c>
      <c r="AL69" s="231">
        <v>105.223</v>
      </c>
      <c r="AM69" s="231">
        <v>105.571</v>
      </c>
      <c r="AN69" s="231">
        <v>105.797</v>
      </c>
      <c r="AO69" s="231">
        <v>105.953</v>
      </c>
      <c r="AP69" s="231">
        <v>105.741</v>
      </c>
      <c r="AQ69" s="231">
        <v>105.569</v>
      </c>
      <c r="AR69" s="231" t="s">
        <v>174</v>
      </c>
      <c r="AS69" s="231" t="s">
        <v>174</v>
      </c>
      <c r="AT69" s="231" t="s">
        <v>174</v>
      </c>
      <c r="AU69" s="233" t="s">
        <v>174</v>
      </c>
      <c r="AV69" s="230">
        <v>105.349</v>
      </c>
      <c r="AW69" s="231">
        <v>105.77366666666667</v>
      </c>
      <c r="AX69" s="231" t="s">
        <v>174</v>
      </c>
      <c r="AY69" s="234" t="s">
        <v>174</v>
      </c>
    </row>
    <row r="70" spans="1:51" x14ac:dyDescent="0.3">
      <c r="A70" s="267" t="s">
        <v>60</v>
      </c>
      <c r="B70" s="236"/>
      <c r="C70" s="236" t="s">
        <v>45</v>
      </c>
      <c r="D70" s="268">
        <v>1.3084814104717991E-2</v>
      </c>
      <c r="E70" s="269">
        <v>1.7398196770038794E-2</v>
      </c>
      <c r="F70" s="269">
        <v>1.5177882808946634E-2</v>
      </c>
      <c r="G70" s="269">
        <v>1.7637484586929587E-2</v>
      </c>
      <c r="H70" s="269">
        <v>1.9441812726985575E-2</v>
      </c>
      <c r="I70" s="269">
        <v>1.6333330047609992E-2</v>
      </c>
      <c r="J70" s="269">
        <v>1.2173707160191753E-2</v>
      </c>
      <c r="K70" s="269">
        <v>1.5168262113885334E-2</v>
      </c>
      <c r="L70" s="269">
        <v>1.6166327203313954E-2</v>
      </c>
      <c r="M70" s="269">
        <v>1.5459437288201769E-2</v>
      </c>
      <c r="N70" s="269">
        <v>1.5256601601747945E-2</v>
      </c>
      <c r="O70" s="269">
        <v>1.3422360853884357E-2</v>
      </c>
      <c r="P70" s="268">
        <v>1.521846661170659E-2</v>
      </c>
      <c r="Q70" s="269">
        <v>1.7803598200899617E-2</v>
      </c>
      <c r="R70" s="269">
        <v>1.450413535440483E-2</v>
      </c>
      <c r="S70" s="269">
        <v>1.4712195121951176E-2</v>
      </c>
      <c r="T70" s="270">
        <v>1.5315578967905594E-2</v>
      </c>
      <c r="U70" s="269">
        <v>1.3692226788461851E-2</v>
      </c>
      <c r="V70" s="269">
        <v>1.5282120211553547E-2</v>
      </c>
      <c r="W70" s="269">
        <v>6.9404728439461391E-3</v>
      </c>
      <c r="X70" s="269">
        <v>7.6477763364246696E-3</v>
      </c>
      <c r="Y70" s="269">
        <v>1.1386340271177318E-2</v>
      </c>
      <c r="Z70" s="263">
        <v>1.4191033138401678E-2</v>
      </c>
      <c r="AA70" s="263">
        <v>1.2336317769546952E-2</v>
      </c>
      <c r="AB70" s="263">
        <v>1.446637101303324E-2</v>
      </c>
      <c r="AC70" s="263">
        <v>1.6762839007501355E-2</v>
      </c>
      <c r="AD70" s="263">
        <v>1.2039163311778652E-2</v>
      </c>
      <c r="AE70" s="265">
        <v>9.9550819009877507E-3</v>
      </c>
      <c r="AF70" s="262">
        <v>1.4762964286294184E-2</v>
      </c>
      <c r="AG70" s="263">
        <v>8.6572535186242392E-3</v>
      </c>
      <c r="AH70" s="263">
        <v>1.3665175665039796E-2</v>
      </c>
      <c r="AI70" s="266">
        <v>1.2918878035023057E-2</v>
      </c>
      <c r="AJ70" s="270">
        <v>1.3297463489623454E-2</v>
      </c>
      <c r="AK70" s="269">
        <v>1.2181531721938229E-2</v>
      </c>
      <c r="AL70" s="269">
        <v>9.4495289625665183E-3</v>
      </c>
      <c r="AM70" s="269">
        <v>1.6288181441869796E-2</v>
      </c>
      <c r="AN70" s="269">
        <v>1.641879947736527E-2</v>
      </c>
      <c r="AO70" s="269">
        <v>1.6043344840813205E-2</v>
      </c>
      <c r="AP70" s="263">
        <v>1.6193203659567956E-2</v>
      </c>
      <c r="AQ70" s="263">
        <v>1.3760851194591623E-2</v>
      </c>
      <c r="AR70" s="263" t="s">
        <v>174</v>
      </c>
      <c r="AS70" s="263" t="s">
        <v>174</v>
      </c>
      <c r="AT70" s="263" t="s">
        <v>174</v>
      </c>
      <c r="AU70" s="265" t="s">
        <v>174</v>
      </c>
      <c r="AV70" s="262">
        <v>1.1641752824813686E-2</v>
      </c>
      <c r="AW70" s="263">
        <v>1.6249955964348868E-2</v>
      </c>
      <c r="AX70" s="263" t="s">
        <v>174</v>
      </c>
      <c r="AY70" s="266" t="s">
        <v>174</v>
      </c>
    </row>
    <row r="71" spans="1:51" x14ac:dyDescent="0.3">
      <c r="A71" s="223" t="s">
        <v>185</v>
      </c>
      <c r="B71" s="222" t="s">
        <v>186</v>
      </c>
      <c r="C71" s="222" t="s">
        <v>63</v>
      </c>
      <c r="D71" s="271">
        <v>350772</v>
      </c>
      <c r="E71" s="272">
        <v>342702</v>
      </c>
      <c r="F71" s="272">
        <v>333776</v>
      </c>
      <c r="G71" s="272">
        <v>321240</v>
      </c>
      <c r="H71" s="272">
        <v>305171</v>
      </c>
      <c r="I71" s="272">
        <v>298191</v>
      </c>
      <c r="J71" s="272">
        <v>297290</v>
      </c>
      <c r="K71" s="272">
        <v>304330</v>
      </c>
      <c r="L71" s="272">
        <v>301282</v>
      </c>
      <c r="M71" s="272">
        <v>300019</v>
      </c>
      <c r="N71" s="272">
        <v>305961</v>
      </c>
      <c r="O71" s="272">
        <v>310482</v>
      </c>
      <c r="P71" s="271">
        <v>342416.66666666669</v>
      </c>
      <c r="Q71" s="272">
        <v>308200.66666666669</v>
      </c>
      <c r="R71" s="272">
        <v>300967.33333333331</v>
      </c>
      <c r="S71" s="272">
        <v>305487.33333333331</v>
      </c>
      <c r="T71" s="273">
        <v>320558</v>
      </c>
      <c r="U71" s="272">
        <v>315562</v>
      </c>
      <c r="V71" s="272">
        <v>343761</v>
      </c>
      <c r="W71" s="272">
        <v>392323</v>
      </c>
      <c r="X71" s="272">
        <v>408934</v>
      </c>
      <c r="Y71" s="272">
        <v>406665</v>
      </c>
      <c r="Z71" s="272">
        <v>407302</v>
      </c>
      <c r="AA71" s="272">
        <v>409331</v>
      </c>
      <c r="AB71" s="272">
        <v>410174</v>
      </c>
      <c r="AC71" s="272">
        <v>403554</v>
      </c>
      <c r="AD71" s="272">
        <v>398287</v>
      </c>
      <c r="AE71" s="274">
        <v>402254</v>
      </c>
      <c r="AF71" s="271">
        <v>326627</v>
      </c>
      <c r="AG71" s="272">
        <v>402640.66666666669</v>
      </c>
      <c r="AH71" s="272">
        <v>408935.66666666669</v>
      </c>
      <c r="AI71" s="275">
        <v>401365</v>
      </c>
      <c r="AJ71" s="273">
        <v>424359</v>
      </c>
      <c r="AK71" s="272">
        <v>431843</v>
      </c>
      <c r="AL71" s="272">
        <v>432851</v>
      </c>
      <c r="AM71" s="272">
        <v>423888</v>
      </c>
      <c r="AN71" s="272">
        <v>402183</v>
      </c>
      <c r="AO71" s="272">
        <v>377872</v>
      </c>
      <c r="AP71" s="272">
        <v>368704</v>
      </c>
      <c r="AQ71" s="272" t="s">
        <v>174</v>
      </c>
      <c r="AR71" s="272" t="s">
        <v>174</v>
      </c>
      <c r="AS71" s="272" t="s">
        <v>174</v>
      </c>
      <c r="AT71" s="272" t="s">
        <v>174</v>
      </c>
      <c r="AU71" s="274" t="s">
        <v>174</v>
      </c>
      <c r="AV71" s="271">
        <v>429684.33333333331</v>
      </c>
      <c r="AW71" s="272">
        <v>401314.33333333331</v>
      </c>
      <c r="AX71" s="272" t="s">
        <v>174</v>
      </c>
      <c r="AY71" s="275" t="s">
        <v>174</v>
      </c>
    </row>
    <row r="72" spans="1:51" x14ac:dyDescent="0.3">
      <c r="A72" s="223"/>
      <c r="B72" s="224"/>
      <c r="C72" s="224" t="s">
        <v>45</v>
      </c>
      <c r="D72" s="262">
        <v>-0.15586262661266445</v>
      </c>
      <c r="E72" s="263">
        <v>-0.15299403861553515</v>
      </c>
      <c r="F72" s="263">
        <v>-0.15142054482819986</v>
      </c>
      <c r="G72" s="263">
        <v>-0.14567010802789254</v>
      </c>
      <c r="H72" s="263">
        <v>-0.12851610913431613</v>
      </c>
      <c r="I72" s="263">
        <v>-0.10290166819597175</v>
      </c>
      <c r="J72" s="263">
        <v>-0.10072083899245882</v>
      </c>
      <c r="K72" s="263">
        <v>-0.10000680177555907</v>
      </c>
      <c r="L72" s="263">
        <v>-0.11109209730479293</v>
      </c>
      <c r="M72" s="263">
        <v>-0.10238719965533846</v>
      </c>
      <c r="N72" s="263">
        <v>-8.6402685004643154E-2</v>
      </c>
      <c r="O72" s="263">
        <v>-8.4218443523530057E-2</v>
      </c>
      <c r="P72" s="262">
        <v>-0.15346631747753151</v>
      </c>
      <c r="Q72" s="263">
        <v>-0.12656636276985361</v>
      </c>
      <c r="R72" s="263">
        <v>-0.10396965670274674</v>
      </c>
      <c r="S72" s="263">
        <v>-9.0967522439105303E-2</v>
      </c>
      <c r="T72" s="264">
        <v>-8.6135723489902324E-2</v>
      </c>
      <c r="U72" s="263">
        <v>-7.9194168694667721E-2</v>
      </c>
      <c r="V72" s="263">
        <v>2.9915272518096003E-2</v>
      </c>
      <c r="W72" s="263">
        <v>0.22127692690823067</v>
      </c>
      <c r="X72" s="263">
        <v>0.34001592549750798</v>
      </c>
      <c r="Y72" s="263">
        <v>0.36377355453383897</v>
      </c>
      <c r="Z72" s="263">
        <v>0.3700494466682363</v>
      </c>
      <c r="AA72" s="263">
        <v>0.34502349423323381</v>
      </c>
      <c r="AB72" s="263">
        <v>0.36142882747724714</v>
      </c>
      <c r="AC72" s="263">
        <v>0.34509481066199127</v>
      </c>
      <c r="AD72" s="263">
        <v>0.30175741352656049</v>
      </c>
      <c r="AE72" s="265">
        <v>0.29557913180152157</v>
      </c>
      <c r="AF72" s="262">
        <v>-4.6112436115843328E-2</v>
      </c>
      <c r="AG72" s="263">
        <v>0.30642373691599195</v>
      </c>
      <c r="AH72" s="263">
        <v>0.35873771461354625</v>
      </c>
      <c r="AI72" s="266">
        <v>0.3138515290323004</v>
      </c>
      <c r="AJ72" s="264">
        <v>0.32381347525252835</v>
      </c>
      <c r="AK72" s="263">
        <v>0.36848860128912864</v>
      </c>
      <c r="AL72" s="263">
        <v>0.25916261588720063</v>
      </c>
      <c r="AM72" s="263">
        <v>8.0456664534070091E-2</v>
      </c>
      <c r="AN72" s="263">
        <v>-1.6508776477377866E-2</v>
      </c>
      <c r="AO72" s="263">
        <v>-7.0802749191595071E-2</v>
      </c>
      <c r="AP72" s="263">
        <v>-9.4765063761042254E-2</v>
      </c>
      <c r="AQ72" s="263" t="s">
        <v>174</v>
      </c>
      <c r="AR72" s="263" t="s">
        <v>174</v>
      </c>
      <c r="AS72" s="263" t="s">
        <v>174</v>
      </c>
      <c r="AT72" s="263" t="s">
        <v>174</v>
      </c>
      <c r="AU72" s="265" t="s">
        <v>174</v>
      </c>
      <c r="AV72" s="262">
        <v>0.31551994578933557</v>
      </c>
      <c r="AW72" s="263">
        <v>-3.2940868698476526E-3</v>
      </c>
      <c r="AX72" s="263" t="s">
        <v>174</v>
      </c>
      <c r="AY72" s="266" t="s">
        <v>174</v>
      </c>
    </row>
    <row r="73" spans="1:51" x14ac:dyDescent="0.3">
      <c r="A73" s="223" t="s">
        <v>187</v>
      </c>
      <c r="B73" s="224"/>
      <c r="C73" s="224" t="s">
        <v>63</v>
      </c>
      <c r="D73" s="276">
        <v>514314</v>
      </c>
      <c r="E73" s="277">
        <v>504886</v>
      </c>
      <c r="F73" s="277">
        <v>494666</v>
      </c>
      <c r="G73" s="277">
        <v>481698</v>
      </c>
      <c r="H73" s="277">
        <v>468464</v>
      </c>
      <c r="I73" s="277">
        <v>456636</v>
      </c>
      <c r="J73" s="277">
        <v>454743</v>
      </c>
      <c r="K73" s="277">
        <v>453152</v>
      </c>
      <c r="L73" s="277">
        <v>451863</v>
      </c>
      <c r="M73" s="277">
        <v>455402</v>
      </c>
      <c r="N73" s="277">
        <v>463477</v>
      </c>
      <c r="O73" s="277">
        <v>464874</v>
      </c>
      <c r="P73" s="276">
        <v>504622</v>
      </c>
      <c r="Q73" s="277">
        <v>468932.66666666669</v>
      </c>
      <c r="R73" s="277">
        <v>453252.66666666669</v>
      </c>
      <c r="S73" s="277">
        <v>461251</v>
      </c>
      <c r="T73" s="278">
        <v>473404</v>
      </c>
      <c r="U73" s="277">
        <v>465671</v>
      </c>
      <c r="V73" s="277">
        <v>485190</v>
      </c>
      <c r="W73" s="277">
        <v>528421</v>
      </c>
      <c r="X73" s="277">
        <v>544351</v>
      </c>
      <c r="Y73" s="277">
        <v>543662</v>
      </c>
      <c r="Z73" s="277">
        <v>546846</v>
      </c>
      <c r="AA73" s="277">
        <v>549624</v>
      </c>
      <c r="AB73" s="277">
        <v>553928</v>
      </c>
      <c r="AC73" s="277">
        <v>561829</v>
      </c>
      <c r="AD73" s="277">
        <v>571866</v>
      </c>
      <c r="AE73" s="279">
        <v>582926</v>
      </c>
      <c r="AF73" s="276">
        <v>474755</v>
      </c>
      <c r="AG73" s="277">
        <v>538811.33333333337</v>
      </c>
      <c r="AH73" s="277">
        <v>550132.66666666663</v>
      </c>
      <c r="AI73" s="280">
        <v>572207</v>
      </c>
      <c r="AJ73" s="278">
        <v>596290</v>
      </c>
      <c r="AK73" s="277">
        <v>606540</v>
      </c>
      <c r="AL73" s="277">
        <v>611958</v>
      </c>
      <c r="AM73" s="277">
        <v>608121</v>
      </c>
      <c r="AN73" s="277">
        <v>587115</v>
      </c>
      <c r="AO73" s="277">
        <v>564442</v>
      </c>
      <c r="AP73" s="277">
        <v>554797</v>
      </c>
      <c r="AQ73" s="277" t="s">
        <v>174</v>
      </c>
      <c r="AR73" s="277" t="s">
        <v>174</v>
      </c>
      <c r="AS73" s="277" t="s">
        <v>174</v>
      </c>
      <c r="AT73" s="277" t="s">
        <v>174</v>
      </c>
      <c r="AU73" s="279" t="s">
        <v>174</v>
      </c>
      <c r="AV73" s="276">
        <v>604929.33333333337</v>
      </c>
      <c r="AW73" s="277">
        <v>586559.33333333337</v>
      </c>
      <c r="AX73" s="277" t="s">
        <v>174</v>
      </c>
      <c r="AY73" s="280" t="s">
        <v>174</v>
      </c>
    </row>
    <row r="74" spans="1:51" x14ac:dyDescent="0.3">
      <c r="A74" s="223"/>
      <c r="B74" s="224"/>
      <c r="C74" s="224" t="s">
        <v>45</v>
      </c>
      <c r="D74" s="262">
        <v>-0.12398890154979741</v>
      </c>
      <c r="E74" s="263">
        <v>-0.12061295795058297</v>
      </c>
      <c r="F74" s="263">
        <v>-0.12043428319446373</v>
      </c>
      <c r="G74" s="263">
        <v>-0.12004486565877254</v>
      </c>
      <c r="H74" s="263">
        <v>-0.10490686303544917</v>
      </c>
      <c r="I74" s="263">
        <v>-9.2182169525490854E-2</v>
      </c>
      <c r="J74" s="263">
        <v>-8.5412430537538386E-2</v>
      </c>
      <c r="K74" s="263">
        <v>-8.8544453249767688E-2</v>
      </c>
      <c r="L74" s="263">
        <v>-9.1098716089413112E-2</v>
      </c>
      <c r="M74" s="263">
        <v>-8.4613575559249601E-2</v>
      </c>
      <c r="N74" s="263">
        <v>-8.2398197570362874E-2</v>
      </c>
      <c r="O74" s="263">
        <v>-7.9255044178027256E-2</v>
      </c>
      <c r="P74" s="262">
        <v>-0.12170457769338279</v>
      </c>
      <c r="Q74" s="263">
        <v>-0.10610534475801964</v>
      </c>
      <c r="R74" s="263">
        <v>-8.8351755034065435E-2</v>
      </c>
      <c r="S74" s="263">
        <v>-8.2076601909674543E-2</v>
      </c>
      <c r="T74" s="264">
        <v>-7.954284736561712E-2</v>
      </c>
      <c r="U74" s="263">
        <v>-7.7670998997793561E-2</v>
      </c>
      <c r="V74" s="263">
        <v>-1.9156360049002761E-2</v>
      </c>
      <c r="W74" s="263">
        <v>9.6996458361878174E-2</v>
      </c>
      <c r="X74" s="263">
        <v>0.16199110283821169</v>
      </c>
      <c r="Y74" s="263">
        <v>0.19058068133042511</v>
      </c>
      <c r="Z74" s="263">
        <v>0.20253857673455117</v>
      </c>
      <c r="AA74" s="263">
        <v>0.21289103876844856</v>
      </c>
      <c r="AB74" s="263">
        <v>0.22587598453513563</v>
      </c>
      <c r="AC74" s="263">
        <v>0.23369901757128864</v>
      </c>
      <c r="AD74" s="263">
        <v>0.23386057992090223</v>
      </c>
      <c r="AE74" s="265">
        <v>0.25394407947099645</v>
      </c>
      <c r="AF74" s="262">
        <v>-5.9186876513509123E-2</v>
      </c>
      <c r="AG74" s="263">
        <v>0.14901641884620254</v>
      </c>
      <c r="AH74" s="263">
        <v>0.21374391619685254</v>
      </c>
      <c r="AI74" s="266">
        <v>0.24055449202278154</v>
      </c>
      <c r="AJ74" s="264">
        <v>0.25957955572829972</v>
      </c>
      <c r="AK74" s="263">
        <v>0.30250756435337395</v>
      </c>
      <c r="AL74" s="263">
        <v>0.26127496444691772</v>
      </c>
      <c r="AM74" s="263">
        <v>0.15082670824967215</v>
      </c>
      <c r="AN74" s="263">
        <v>7.8559605842553795E-2</v>
      </c>
      <c r="AO74" s="263">
        <v>3.8222277812317212E-2</v>
      </c>
      <c r="AP74" s="263">
        <v>1.4539742450342509E-2</v>
      </c>
      <c r="AQ74" s="263" t="s">
        <v>174</v>
      </c>
      <c r="AR74" s="263" t="s">
        <v>174</v>
      </c>
      <c r="AS74" s="263" t="s">
        <v>174</v>
      </c>
      <c r="AT74" s="263" t="s">
        <v>174</v>
      </c>
      <c r="AU74" s="265" t="s">
        <v>174</v>
      </c>
      <c r="AV74" s="262">
        <v>0.27419265375474378</v>
      </c>
      <c r="AW74" s="263">
        <v>8.8617289663543319E-2</v>
      </c>
      <c r="AX74" s="263" t="s">
        <v>174</v>
      </c>
      <c r="AY74" s="266" t="s">
        <v>174</v>
      </c>
    </row>
    <row r="75" spans="1:51" x14ac:dyDescent="0.3">
      <c r="A75" s="223" t="s">
        <v>188</v>
      </c>
      <c r="B75" s="224"/>
      <c r="C75" s="224" t="s">
        <v>63</v>
      </c>
      <c r="D75" s="276">
        <v>14293</v>
      </c>
      <c r="E75" s="277">
        <v>15753</v>
      </c>
      <c r="F75" s="277">
        <v>16644</v>
      </c>
      <c r="G75" s="277">
        <v>17400</v>
      </c>
      <c r="H75" s="277">
        <v>18830</v>
      </c>
      <c r="I75" s="277">
        <v>19334</v>
      </c>
      <c r="J75" s="277">
        <v>19294</v>
      </c>
      <c r="K75" s="277">
        <v>18973</v>
      </c>
      <c r="L75" s="277">
        <v>18926</v>
      </c>
      <c r="M75" s="277">
        <v>17896</v>
      </c>
      <c r="N75" s="277">
        <v>16605</v>
      </c>
      <c r="O75" s="277">
        <v>11503</v>
      </c>
      <c r="P75" s="276">
        <v>15563.333333333334</v>
      </c>
      <c r="Q75" s="277">
        <v>18521.333333333332</v>
      </c>
      <c r="R75" s="277">
        <v>19064.333333333332</v>
      </c>
      <c r="S75" s="277">
        <v>15334.666666666666</v>
      </c>
      <c r="T75" s="278">
        <v>12669</v>
      </c>
      <c r="U75" s="277">
        <v>13819</v>
      </c>
      <c r="V75" s="277">
        <v>12305</v>
      </c>
      <c r="W75" s="277">
        <v>10940</v>
      </c>
      <c r="X75" s="277">
        <v>11462</v>
      </c>
      <c r="Y75" s="277">
        <v>11934</v>
      </c>
      <c r="Z75" s="277">
        <v>12705</v>
      </c>
      <c r="AA75" s="277">
        <v>13576</v>
      </c>
      <c r="AB75" s="277">
        <v>14398</v>
      </c>
      <c r="AC75" s="277">
        <v>15294</v>
      </c>
      <c r="AD75" s="277">
        <v>13868</v>
      </c>
      <c r="AE75" s="279">
        <v>10862</v>
      </c>
      <c r="AF75" s="276">
        <v>12931</v>
      </c>
      <c r="AG75" s="277">
        <v>11445.333333333334</v>
      </c>
      <c r="AH75" s="277">
        <v>13559.666666666666</v>
      </c>
      <c r="AI75" s="280">
        <v>13341.333333333334</v>
      </c>
      <c r="AJ75" s="278">
        <v>10735</v>
      </c>
      <c r="AK75" s="277">
        <v>11714</v>
      </c>
      <c r="AL75" s="277">
        <v>14371</v>
      </c>
      <c r="AM75" s="277">
        <v>16872</v>
      </c>
      <c r="AN75" s="277">
        <v>21013</v>
      </c>
      <c r="AO75" s="277">
        <v>24081</v>
      </c>
      <c r="AP75" s="277">
        <v>23236</v>
      </c>
      <c r="AQ75" s="277" t="s">
        <v>174</v>
      </c>
      <c r="AR75" s="277" t="s">
        <v>174</v>
      </c>
      <c r="AS75" s="277" t="s">
        <v>174</v>
      </c>
      <c r="AT75" s="277" t="s">
        <v>174</v>
      </c>
      <c r="AU75" s="279" t="s">
        <v>174</v>
      </c>
      <c r="AV75" s="276">
        <v>12273.333333333334</v>
      </c>
      <c r="AW75" s="277">
        <v>20655.333333333332</v>
      </c>
      <c r="AX75" s="277" t="s">
        <v>174</v>
      </c>
      <c r="AY75" s="280" t="s">
        <v>174</v>
      </c>
    </row>
    <row r="76" spans="1:51" x14ac:dyDescent="0.3">
      <c r="A76" s="235"/>
      <c r="B76" s="236"/>
      <c r="C76" s="236" t="s">
        <v>45</v>
      </c>
      <c r="D76" s="268">
        <v>-0.157550394907462</v>
      </c>
      <c r="E76" s="269">
        <v>-9.9056334000571844E-2</v>
      </c>
      <c r="F76" s="269">
        <v>-0.16286087918720454</v>
      </c>
      <c r="G76" s="269">
        <v>-6.5671481501369297E-2</v>
      </c>
      <c r="H76" s="269">
        <v>-2.1360636141572655E-2</v>
      </c>
      <c r="I76" s="269">
        <v>-8.0165564489271618E-2</v>
      </c>
      <c r="J76" s="269">
        <v>-3.5589323203039099E-2</v>
      </c>
      <c r="K76" s="269">
        <v>-1.2902554497684803E-2</v>
      </c>
      <c r="L76" s="269">
        <v>-2.115334884923712E-2</v>
      </c>
      <c r="M76" s="269">
        <v>-0.11484815510930858</v>
      </c>
      <c r="N76" s="269">
        <v>-8.9188744446272783E-2</v>
      </c>
      <c r="O76" s="269">
        <v>-6.6011692107827147E-2</v>
      </c>
      <c r="P76" s="268">
        <v>-0.14066957465996721</v>
      </c>
      <c r="Q76" s="269">
        <v>-5.6366013959886677E-2</v>
      </c>
      <c r="R76" s="269">
        <v>-2.3376933847887832E-2</v>
      </c>
      <c r="S76" s="269">
        <v>-9.3785088151285431E-2</v>
      </c>
      <c r="T76" s="270">
        <v>-0.11362205275309592</v>
      </c>
      <c r="U76" s="269">
        <v>-0.12277026598108293</v>
      </c>
      <c r="V76" s="269">
        <v>-0.26069454458062963</v>
      </c>
      <c r="W76" s="269">
        <v>-0.37126436781609196</v>
      </c>
      <c r="X76" s="269">
        <v>-0.39129049389272441</v>
      </c>
      <c r="Y76" s="269">
        <v>-0.38274542257163546</v>
      </c>
      <c r="Z76" s="269">
        <v>-0.34150513112884839</v>
      </c>
      <c r="AA76" s="269">
        <v>-0.28445685974806295</v>
      </c>
      <c r="AB76" s="269">
        <v>-0.23924759589982031</v>
      </c>
      <c r="AC76" s="269">
        <v>-0.14539561913276713</v>
      </c>
      <c r="AD76" s="269">
        <v>-0.16482987052092737</v>
      </c>
      <c r="AE76" s="281">
        <v>-5.5724593584282334E-2</v>
      </c>
      <c r="AF76" s="268">
        <v>-0.16913686014135793</v>
      </c>
      <c r="AG76" s="269">
        <v>-0.38204592901878909</v>
      </c>
      <c r="AH76" s="269">
        <v>-0.28874162922035912</v>
      </c>
      <c r="AI76" s="282">
        <v>-0.12998869663507515</v>
      </c>
      <c r="AJ76" s="270">
        <v>-0.15265608966769278</v>
      </c>
      <c r="AK76" s="269">
        <v>-0.15232650698313918</v>
      </c>
      <c r="AL76" s="269">
        <v>0.16789922795611531</v>
      </c>
      <c r="AM76" s="269">
        <v>0.54223034734917741</v>
      </c>
      <c r="AN76" s="269">
        <v>0.83327517012737762</v>
      </c>
      <c r="AO76" s="269">
        <v>1.0178481649069884</v>
      </c>
      <c r="AP76" s="269">
        <v>0.82888626524990172</v>
      </c>
      <c r="AQ76" s="269" t="s">
        <v>174</v>
      </c>
      <c r="AR76" s="269" t="s">
        <v>174</v>
      </c>
      <c r="AS76" s="269" t="s">
        <v>174</v>
      </c>
      <c r="AT76" s="269" t="s">
        <v>174</v>
      </c>
      <c r="AU76" s="281" t="s">
        <v>174</v>
      </c>
      <c r="AV76" s="268">
        <v>-5.0859691181398659E-2</v>
      </c>
      <c r="AW76" s="269">
        <v>0.80469478098788427</v>
      </c>
      <c r="AX76" s="269" t="s">
        <v>174</v>
      </c>
      <c r="AY76" s="282" t="s">
        <v>174</v>
      </c>
    </row>
    <row r="77" spans="1:51" x14ac:dyDescent="0.3">
      <c r="A77" s="223" t="s">
        <v>136</v>
      </c>
      <c r="B77" s="224" t="s">
        <v>46</v>
      </c>
      <c r="C77" s="224" t="s">
        <v>63</v>
      </c>
      <c r="D77" s="276">
        <v>6559</v>
      </c>
      <c r="E77" s="277">
        <v>4758</v>
      </c>
      <c r="F77" s="277">
        <v>4360</v>
      </c>
      <c r="G77" s="277">
        <v>3751</v>
      </c>
      <c r="H77" s="277">
        <v>4126</v>
      </c>
      <c r="I77" s="277">
        <v>2891</v>
      </c>
      <c r="J77" s="277">
        <v>3946</v>
      </c>
      <c r="K77" s="277">
        <v>2783</v>
      </c>
      <c r="L77" s="277">
        <v>3403</v>
      </c>
      <c r="M77" s="277">
        <v>4166</v>
      </c>
      <c r="N77" s="277">
        <v>3442</v>
      </c>
      <c r="O77" s="277">
        <v>3304</v>
      </c>
      <c r="P77" s="276">
        <v>15677</v>
      </c>
      <c r="Q77" s="277">
        <v>10768</v>
      </c>
      <c r="R77" s="277">
        <v>10132</v>
      </c>
      <c r="S77" s="277">
        <v>10912</v>
      </c>
      <c r="T77" s="278">
        <v>5411</v>
      </c>
      <c r="U77" s="277">
        <v>3948</v>
      </c>
      <c r="V77" s="277">
        <v>2565</v>
      </c>
      <c r="W77" s="277">
        <v>1092</v>
      </c>
      <c r="X77" s="277">
        <v>2004</v>
      </c>
      <c r="Y77" s="277">
        <v>2711</v>
      </c>
      <c r="Z77" s="277">
        <v>3075</v>
      </c>
      <c r="AA77" s="277">
        <v>2827</v>
      </c>
      <c r="AB77" s="277">
        <v>3537</v>
      </c>
      <c r="AC77" s="277">
        <v>3483</v>
      </c>
      <c r="AD77" s="277">
        <v>5700</v>
      </c>
      <c r="AE77" s="279">
        <v>3038</v>
      </c>
      <c r="AF77" s="276">
        <v>11924</v>
      </c>
      <c r="AG77" s="277">
        <v>5807</v>
      </c>
      <c r="AH77" s="277">
        <v>9439</v>
      </c>
      <c r="AI77" s="280">
        <v>12221</v>
      </c>
      <c r="AJ77" s="278">
        <v>3213</v>
      </c>
      <c r="AK77" s="277">
        <v>3003</v>
      </c>
      <c r="AL77" s="277">
        <v>3741</v>
      </c>
      <c r="AM77" s="277" t="s">
        <v>174</v>
      </c>
      <c r="AN77" s="277" t="s">
        <v>174</v>
      </c>
      <c r="AO77" s="277" t="s">
        <v>174</v>
      </c>
      <c r="AP77" s="277" t="s">
        <v>174</v>
      </c>
      <c r="AQ77" s="277" t="s">
        <v>174</v>
      </c>
      <c r="AR77" s="277" t="s">
        <v>174</v>
      </c>
      <c r="AS77" s="277" t="s">
        <v>174</v>
      </c>
      <c r="AT77" s="277" t="s">
        <v>174</v>
      </c>
      <c r="AU77" s="279" t="s">
        <v>174</v>
      </c>
      <c r="AV77" s="276">
        <v>9957</v>
      </c>
      <c r="AW77" s="277" t="s">
        <v>174</v>
      </c>
      <c r="AX77" s="277" t="s">
        <v>174</v>
      </c>
      <c r="AY77" s="280" t="s">
        <v>174</v>
      </c>
    </row>
    <row r="78" spans="1:51" x14ac:dyDescent="0.3">
      <c r="A78" s="261"/>
      <c r="B78" s="224"/>
      <c r="C78" s="224" t="s">
        <v>45</v>
      </c>
      <c r="D78" s="262">
        <v>0.24059012672593152</v>
      </c>
      <c r="E78" s="263">
        <v>0.3176405427859319</v>
      </c>
      <c r="F78" s="263">
        <v>6.3155327968788103E-2</v>
      </c>
      <c r="G78" s="263">
        <v>2.6546250684181719E-2</v>
      </c>
      <c r="H78" s="263">
        <v>0.12119565217391304</v>
      </c>
      <c r="I78" s="263">
        <v>-0.13907087552114353</v>
      </c>
      <c r="J78" s="263">
        <v>0.22966656279214709</v>
      </c>
      <c r="K78" s="263">
        <v>2.3161764705882354E-2</v>
      </c>
      <c r="L78" s="263">
        <v>9.2806679511881818E-2</v>
      </c>
      <c r="M78" s="263">
        <v>0.1118227915665866</v>
      </c>
      <c r="N78" s="263">
        <v>-5.7244590523144345E-2</v>
      </c>
      <c r="O78" s="263">
        <v>-5.0847457627118647E-2</v>
      </c>
      <c r="P78" s="262">
        <v>0.20601584737287484</v>
      </c>
      <c r="Q78" s="263">
        <v>7.1081182192293301E-3</v>
      </c>
      <c r="R78" s="263">
        <v>0.12042463784142431</v>
      </c>
      <c r="S78" s="263">
        <v>3.0333670374115269E-3</v>
      </c>
      <c r="T78" s="264">
        <v>-0.17502668089647813</v>
      </c>
      <c r="U78" s="263">
        <v>-0.17023959646910466</v>
      </c>
      <c r="V78" s="263">
        <v>-0.41169724770642202</v>
      </c>
      <c r="W78" s="263">
        <v>-0.70887763263129833</v>
      </c>
      <c r="X78" s="263">
        <v>-0.51429956374212316</v>
      </c>
      <c r="Y78" s="263">
        <v>-6.2262193012798339E-2</v>
      </c>
      <c r="Z78" s="263">
        <v>-0.2207298530157121</v>
      </c>
      <c r="AA78" s="263">
        <v>1.5810276679841896E-2</v>
      </c>
      <c r="AB78" s="263">
        <v>3.937702027622686E-2</v>
      </c>
      <c r="AC78" s="263">
        <v>-0.16394623139702352</v>
      </c>
      <c r="AD78" s="263">
        <v>0.65601394538059266</v>
      </c>
      <c r="AE78" s="265">
        <v>-8.050847457627118E-2</v>
      </c>
      <c r="AF78" s="262">
        <v>-0.23939529246667091</v>
      </c>
      <c r="AG78" s="263">
        <v>-0.46071693907875183</v>
      </c>
      <c r="AH78" s="263">
        <v>-6.8397157520726407E-2</v>
      </c>
      <c r="AI78" s="266">
        <v>0.11995967741935484</v>
      </c>
      <c r="AJ78" s="264">
        <v>-0.40620957309184996</v>
      </c>
      <c r="AK78" s="263">
        <v>-0.23936170212765959</v>
      </c>
      <c r="AL78" s="263">
        <v>0.45847953216374271</v>
      </c>
      <c r="AM78" s="263" t="s">
        <v>174</v>
      </c>
      <c r="AN78" s="263" t="s">
        <v>174</v>
      </c>
      <c r="AO78" s="263" t="s">
        <v>174</v>
      </c>
      <c r="AP78" s="263" t="s">
        <v>174</v>
      </c>
      <c r="AQ78" s="263" t="s">
        <v>174</v>
      </c>
      <c r="AR78" s="263" t="s">
        <v>174</v>
      </c>
      <c r="AS78" s="263" t="s">
        <v>174</v>
      </c>
      <c r="AT78" s="263" t="s">
        <v>174</v>
      </c>
      <c r="AU78" s="265" t="s">
        <v>174</v>
      </c>
      <c r="AV78" s="262">
        <v>-0.16496142234149613</v>
      </c>
      <c r="AW78" s="263" t="s">
        <v>174</v>
      </c>
      <c r="AX78" s="263" t="s">
        <v>174</v>
      </c>
      <c r="AY78" s="266" t="s">
        <v>174</v>
      </c>
    </row>
    <row r="79" spans="1:51" x14ac:dyDescent="0.3">
      <c r="A79" s="223" t="s">
        <v>137</v>
      </c>
      <c r="B79" s="224" t="s">
        <v>46</v>
      </c>
      <c r="C79" s="224" t="s">
        <v>63</v>
      </c>
      <c r="D79" s="276">
        <v>2529</v>
      </c>
      <c r="E79" s="277">
        <v>1432</v>
      </c>
      <c r="F79" s="277">
        <v>1248</v>
      </c>
      <c r="G79" s="277">
        <v>1317</v>
      </c>
      <c r="H79" s="277">
        <v>1317</v>
      </c>
      <c r="I79" s="277">
        <v>878</v>
      </c>
      <c r="J79" s="277">
        <v>1324</v>
      </c>
      <c r="K79" s="277">
        <v>860</v>
      </c>
      <c r="L79" s="277">
        <v>1063</v>
      </c>
      <c r="M79" s="277">
        <v>1598</v>
      </c>
      <c r="N79" s="277">
        <v>1426</v>
      </c>
      <c r="O79" s="277">
        <v>2036</v>
      </c>
      <c r="P79" s="276">
        <v>5209</v>
      </c>
      <c r="Q79" s="277">
        <v>3512</v>
      </c>
      <c r="R79" s="277">
        <v>3247</v>
      </c>
      <c r="S79" s="277">
        <v>5060</v>
      </c>
      <c r="T79" s="278">
        <v>2511</v>
      </c>
      <c r="U79" s="277">
        <v>1430</v>
      </c>
      <c r="V79" s="277">
        <v>925</v>
      </c>
      <c r="W79" s="277">
        <v>592</v>
      </c>
      <c r="X79" s="277">
        <v>810</v>
      </c>
      <c r="Y79" s="277">
        <v>917</v>
      </c>
      <c r="Z79" s="277">
        <v>1087</v>
      </c>
      <c r="AA79" s="277">
        <v>869</v>
      </c>
      <c r="AB79" s="277">
        <v>1052</v>
      </c>
      <c r="AC79" s="277">
        <v>1240</v>
      </c>
      <c r="AD79" s="277">
        <v>1398</v>
      </c>
      <c r="AE79" s="279">
        <v>4110</v>
      </c>
      <c r="AF79" s="276">
        <v>4866</v>
      </c>
      <c r="AG79" s="277">
        <v>2319</v>
      </c>
      <c r="AH79" s="277">
        <v>3008</v>
      </c>
      <c r="AI79" s="280">
        <v>6748</v>
      </c>
      <c r="AJ79" s="278">
        <v>5211</v>
      </c>
      <c r="AK79" s="277">
        <v>3249</v>
      </c>
      <c r="AL79" s="277">
        <v>1024</v>
      </c>
      <c r="AM79" s="277" t="s">
        <v>174</v>
      </c>
      <c r="AN79" s="277" t="s">
        <v>174</v>
      </c>
      <c r="AO79" s="277" t="s">
        <v>174</v>
      </c>
      <c r="AP79" s="277" t="s">
        <v>174</v>
      </c>
      <c r="AQ79" s="277" t="s">
        <v>174</v>
      </c>
      <c r="AR79" s="277" t="s">
        <v>174</v>
      </c>
      <c r="AS79" s="277" t="s">
        <v>174</v>
      </c>
      <c r="AT79" s="277" t="s">
        <v>174</v>
      </c>
      <c r="AU79" s="279" t="s">
        <v>174</v>
      </c>
      <c r="AV79" s="276">
        <v>9484</v>
      </c>
      <c r="AW79" s="277" t="s">
        <v>174</v>
      </c>
      <c r="AX79" s="277" t="s">
        <v>174</v>
      </c>
      <c r="AY79" s="280" t="s">
        <v>174</v>
      </c>
    </row>
    <row r="80" spans="1:51" x14ac:dyDescent="0.3">
      <c r="A80" s="261"/>
      <c r="B80" s="224"/>
      <c r="C80" s="224" t="s">
        <v>45</v>
      </c>
      <c r="D80" s="262">
        <v>-0.56620926243567749</v>
      </c>
      <c r="E80" s="263">
        <v>-0.33488156061309798</v>
      </c>
      <c r="F80" s="263">
        <v>-0.68429041234505439</v>
      </c>
      <c r="G80" s="263">
        <v>-4.2181818181818181E-2</v>
      </c>
      <c r="H80" s="263">
        <v>0.28237585199610515</v>
      </c>
      <c r="I80" s="263">
        <v>-0.33383915022761762</v>
      </c>
      <c r="J80" s="263">
        <v>7.9934747145187598E-2</v>
      </c>
      <c r="K80" s="263">
        <v>-0.12512716174974567</v>
      </c>
      <c r="L80" s="263">
        <v>-7.2425828970331591E-2</v>
      </c>
      <c r="M80" s="263">
        <v>-0.11663902708678828</v>
      </c>
      <c r="N80" s="263">
        <v>-0.14763897190675435</v>
      </c>
      <c r="O80" s="263">
        <v>6.0969254820218866E-2</v>
      </c>
      <c r="P80" s="262">
        <v>-0.56358914209115285</v>
      </c>
      <c r="Q80" s="263">
        <v>-5.5913978494623658E-2</v>
      </c>
      <c r="R80" s="263">
        <v>-3.2190760059612522E-2</v>
      </c>
      <c r="S80" s="263">
        <v>-6.313645621181263E-2</v>
      </c>
      <c r="T80" s="264">
        <v>-7.1174377224199285E-3</v>
      </c>
      <c r="U80" s="263">
        <v>-1.3966480446927375E-3</v>
      </c>
      <c r="V80" s="263">
        <v>-0.25881410256410259</v>
      </c>
      <c r="W80" s="263">
        <v>-0.55049354593773725</v>
      </c>
      <c r="X80" s="263">
        <v>-0.38496583143507973</v>
      </c>
      <c r="Y80" s="263">
        <v>4.441913439635535E-2</v>
      </c>
      <c r="Z80" s="263">
        <v>-0.17900302114803626</v>
      </c>
      <c r="AA80" s="263">
        <v>1.0465116279069767E-2</v>
      </c>
      <c r="AB80" s="263">
        <v>-1.0348071495766699E-2</v>
      </c>
      <c r="AC80" s="263">
        <v>-0.22403003754693368</v>
      </c>
      <c r="AD80" s="263">
        <v>-1.9635343618513323E-2</v>
      </c>
      <c r="AE80" s="265">
        <v>1.0186640471512771</v>
      </c>
      <c r="AF80" s="268">
        <v>-6.5847571510846609E-2</v>
      </c>
      <c r="AG80" s="269">
        <v>-0.33969248291571752</v>
      </c>
      <c r="AH80" s="269">
        <v>-7.3606405913150597E-2</v>
      </c>
      <c r="AI80" s="282">
        <v>0.33359683794466405</v>
      </c>
      <c r="AJ80" s="264">
        <v>1.075268817204301</v>
      </c>
      <c r="AK80" s="263">
        <v>1.2720279720279721</v>
      </c>
      <c r="AL80" s="263">
        <v>0.10702702702702703</v>
      </c>
      <c r="AM80" s="263" t="s">
        <v>174</v>
      </c>
      <c r="AN80" s="263" t="s">
        <v>174</v>
      </c>
      <c r="AO80" s="263" t="s">
        <v>174</v>
      </c>
      <c r="AP80" s="263" t="s">
        <v>174</v>
      </c>
      <c r="AQ80" s="263" t="s">
        <v>174</v>
      </c>
      <c r="AR80" s="263" t="s">
        <v>174</v>
      </c>
      <c r="AS80" s="263" t="s">
        <v>174</v>
      </c>
      <c r="AT80" s="263" t="s">
        <v>174</v>
      </c>
      <c r="AU80" s="265" t="s">
        <v>174</v>
      </c>
      <c r="AV80" s="268">
        <v>0.94903411426222772</v>
      </c>
      <c r="AW80" s="269" t="s">
        <v>174</v>
      </c>
      <c r="AX80" s="269" t="s">
        <v>174</v>
      </c>
      <c r="AY80" s="282" t="s">
        <v>174</v>
      </c>
    </row>
    <row r="81" spans="1:51" x14ac:dyDescent="0.3">
      <c r="A81" s="221" t="s">
        <v>61</v>
      </c>
      <c r="B81" s="222" t="s">
        <v>62</v>
      </c>
      <c r="C81" s="283" t="s">
        <v>63</v>
      </c>
      <c r="D81" s="284">
        <v>19125</v>
      </c>
      <c r="E81" s="285">
        <v>21947</v>
      </c>
      <c r="F81" s="285">
        <v>28551</v>
      </c>
      <c r="G81" s="285">
        <v>24663</v>
      </c>
      <c r="H81" s="285">
        <v>26659</v>
      </c>
      <c r="I81" s="285">
        <v>29743</v>
      </c>
      <c r="J81" s="285">
        <v>21791</v>
      </c>
      <c r="K81" s="285">
        <v>16035</v>
      </c>
      <c r="L81" s="285">
        <v>18036</v>
      </c>
      <c r="M81" s="285">
        <v>19047</v>
      </c>
      <c r="N81" s="285">
        <v>19533</v>
      </c>
      <c r="O81" s="285">
        <v>22698</v>
      </c>
      <c r="P81" s="284">
        <v>69623</v>
      </c>
      <c r="Q81" s="285">
        <v>81065</v>
      </c>
      <c r="R81" s="285">
        <v>55862</v>
      </c>
      <c r="S81" s="285">
        <v>61278</v>
      </c>
      <c r="T81" s="286">
        <v>17504</v>
      </c>
      <c r="U81" s="285">
        <v>23038</v>
      </c>
      <c r="V81" s="285">
        <v>12399</v>
      </c>
      <c r="W81" s="285">
        <v>3803</v>
      </c>
      <c r="X81" s="285">
        <v>7579</v>
      </c>
      <c r="Y81" s="285">
        <v>13678</v>
      </c>
      <c r="Z81" s="285">
        <v>18101</v>
      </c>
      <c r="AA81" s="285">
        <v>14662</v>
      </c>
      <c r="AB81" s="285">
        <v>16404</v>
      </c>
      <c r="AC81" s="285">
        <v>16565</v>
      </c>
      <c r="AD81" s="285">
        <v>14969</v>
      </c>
      <c r="AE81" s="287">
        <v>18290</v>
      </c>
      <c r="AF81" s="284">
        <v>52941</v>
      </c>
      <c r="AG81" s="285">
        <v>25060</v>
      </c>
      <c r="AH81" s="285">
        <v>49167</v>
      </c>
      <c r="AI81" s="288">
        <v>49824</v>
      </c>
      <c r="AJ81" s="286">
        <v>12512</v>
      </c>
      <c r="AK81" s="285">
        <v>10699</v>
      </c>
      <c r="AL81" s="285">
        <v>16099</v>
      </c>
      <c r="AM81" s="285">
        <v>18112</v>
      </c>
      <c r="AN81" s="285">
        <v>19668</v>
      </c>
      <c r="AO81" s="285">
        <v>22232</v>
      </c>
      <c r="AP81" s="285">
        <v>14219</v>
      </c>
      <c r="AQ81" s="285">
        <v>10003</v>
      </c>
      <c r="AR81" s="285" t="s">
        <v>174</v>
      </c>
      <c r="AS81" s="285" t="s">
        <v>174</v>
      </c>
      <c r="AT81" s="285" t="s">
        <v>174</v>
      </c>
      <c r="AU81" s="287" t="s">
        <v>174</v>
      </c>
      <c r="AV81" s="284">
        <v>39310</v>
      </c>
      <c r="AW81" s="285">
        <v>60012</v>
      </c>
      <c r="AX81" s="285" t="s">
        <v>174</v>
      </c>
      <c r="AY81" s="288" t="s">
        <v>174</v>
      </c>
    </row>
    <row r="82" spans="1:51" x14ac:dyDescent="0.3">
      <c r="A82" s="223"/>
      <c r="B82" s="224"/>
      <c r="C82" s="289" t="s">
        <v>45</v>
      </c>
      <c r="D82" s="225">
        <v>9.410755148741419E-2</v>
      </c>
      <c r="E82" s="226">
        <v>-8.2253073513423106E-2</v>
      </c>
      <c r="F82" s="226">
        <v>-9.8825831702544026E-2</v>
      </c>
      <c r="G82" s="226">
        <v>-9.637393085170462E-3</v>
      </c>
      <c r="H82" s="226">
        <v>-2.9946874317735246E-2</v>
      </c>
      <c r="I82" s="226">
        <v>-3.977401129943503E-2</v>
      </c>
      <c r="J82" s="226">
        <v>-6.4563210989482728E-2</v>
      </c>
      <c r="K82" s="226">
        <v>-0.14164123976232534</v>
      </c>
      <c r="L82" s="226">
        <v>8.853883758826725E-2</v>
      </c>
      <c r="M82" s="226">
        <v>6.9635536586735547E-2</v>
      </c>
      <c r="N82" s="226">
        <v>-1.3086095392077607E-2</v>
      </c>
      <c r="O82" s="226">
        <v>9.8006965944272439E-2</v>
      </c>
      <c r="P82" s="225">
        <v>-4.7252175816957689E-2</v>
      </c>
      <c r="Q82" s="226">
        <v>-2.7531190019193859E-2</v>
      </c>
      <c r="R82" s="226">
        <v>-4.5827995558971733E-2</v>
      </c>
      <c r="S82" s="226">
        <v>5.1603713682620858E-2</v>
      </c>
      <c r="T82" s="227">
        <v>-8.4758169934640526E-2</v>
      </c>
      <c r="U82" s="226">
        <v>4.971066660591425E-2</v>
      </c>
      <c r="V82" s="226">
        <v>-0.56572449301250394</v>
      </c>
      <c r="W82" s="226">
        <v>-0.84580140291124362</v>
      </c>
      <c r="X82" s="226">
        <v>-0.71570576540755471</v>
      </c>
      <c r="Y82" s="226">
        <v>-0.54012708872675919</v>
      </c>
      <c r="Z82" s="226">
        <v>-0.16933596438896792</v>
      </c>
      <c r="AA82" s="226">
        <v>-8.5625194886186473E-2</v>
      </c>
      <c r="AB82" s="226">
        <v>-9.0485695276114442E-2</v>
      </c>
      <c r="AC82" s="226">
        <v>-0.13030923505013914</v>
      </c>
      <c r="AD82" s="226">
        <v>-0.23365586443454667</v>
      </c>
      <c r="AE82" s="228">
        <v>-0.19420213234646225</v>
      </c>
      <c r="AF82" s="225">
        <v>-0.2396047283225371</v>
      </c>
      <c r="AG82" s="226">
        <v>-0.69086535496206747</v>
      </c>
      <c r="AH82" s="226">
        <v>-0.11984891339372024</v>
      </c>
      <c r="AI82" s="229">
        <v>-0.18691863311465778</v>
      </c>
      <c r="AJ82" s="227">
        <v>-0.28519195612431442</v>
      </c>
      <c r="AK82" s="226">
        <v>-0.53559336747981601</v>
      </c>
      <c r="AL82" s="226">
        <v>0.29841116219049924</v>
      </c>
      <c r="AM82" s="226">
        <v>3.7625558769392584</v>
      </c>
      <c r="AN82" s="226">
        <v>1.5950653120464442</v>
      </c>
      <c r="AO82" s="226">
        <v>0.62538382804503578</v>
      </c>
      <c r="AP82" s="226">
        <v>-0.21446328932103198</v>
      </c>
      <c r="AQ82" s="226">
        <v>-0.31776019642613557</v>
      </c>
      <c r="AR82" s="226" t="s">
        <v>174</v>
      </c>
      <c r="AS82" s="226" t="s">
        <v>174</v>
      </c>
      <c r="AT82" s="226" t="s">
        <v>174</v>
      </c>
      <c r="AU82" s="228" t="s">
        <v>174</v>
      </c>
      <c r="AV82" s="225">
        <v>-0.25747530269545343</v>
      </c>
      <c r="AW82" s="226">
        <v>1.3947326416600159</v>
      </c>
      <c r="AX82" s="226" t="s">
        <v>174</v>
      </c>
      <c r="AY82" s="229" t="s">
        <v>174</v>
      </c>
    </row>
    <row r="83" spans="1:51" x14ac:dyDescent="0.3">
      <c r="A83" s="223" t="s">
        <v>64</v>
      </c>
      <c r="B83" s="224" t="s">
        <v>62</v>
      </c>
      <c r="C83" s="290" t="s">
        <v>63</v>
      </c>
      <c r="D83" s="291">
        <v>30016</v>
      </c>
      <c r="E83" s="292">
        <v>31091</v>
      </c>
      <c r="F83" s="292">
        <v>30887</v>
      </c>
      <c r="G83" s="292">
        <v>27895</v>
      </c>
      <c r="H83" s="292">
        <v>31603</v>
      </c>
      <c r="I83" s="292">
        <v>27526</v>
      </c>
      <c r="J83" s="292">
        <v>25974</v>
      </c>
      <c r="K83" s="292">
        <v>13359</v>
      </c>
      <c r="L83" s="292">
        <v>32194</v>
      </c>
      <c r="M83" s="292">
        <v>31262</v>
      </c>
      <c r="N83" s="292">
        <v>30815</v>
      </c>
      <c r="O83" s="292">
        <v>23692</v>
      </c>
      <c r="P83" s="291">
        <v>91994</v>
      </c>
      <c r="Q83" s="292">
        <v>87024</v>
      </c>
      <c r="R83" s="292">
        <v>71527</v>
      </c>
      <c r="S83" s="292">
        <v>85769</v>
      </c>
      <c r="T83" s="293">
        <v>29075</v>
      </c>
      <c r="U83" s="292">
        <v>29954</v>
      </c>
      <c r="V83" s="292">
        <v>16702</v>
      </c>
      <c r="W83" s="292">
        <v>1222</v>
      </c>
      <c r="X83" s="292">
        <v>15519</v>
      </c>
      <c r="Y83" s="292">
        <v>22536</v>
      </c>
      <c r="Z83" s="292">
        <v>20112</v>
      </c>
      <c r="AA83" s="292">
        <v>14726</v>
      </c>
      <c r="AB83" s="292">
        <v>32407</v>
      </c>
      <c r="AC83" s="292">
        <v>29155</v>
      </c>
      <c r="AD83" s="292">
        <v>34487</v>
      </c>
      <c r="AE83" s="294">
        <v>12843</v>
      </c>
      <c r="AF83" s="291">
        <v>75731</v>
      </c>
      <c r="AG83" s="292">
        <v>39277</v>
      </c>
      <c r="AH83" s="292">
        <v>67245</v>
      </c>
      <c r="AI83" s="295">
        <v>76485</v>
      </c>
      <c r="AJ83" s="293">
        <v>25066</v>
      </c>
      <c r="AK83" s="292">
        <v>28351</v>
      </c>
      <c r="AL83" s="292">
        <v>28788</v>
      </c>
      <c r="AM83" s="292">
        <v>27271</v>
      </c>
      <c r="AN83" s="292">
        <v>24316</v>
      </c>
      <c r="AO83" s="292">
        <v>15420</v>
      </c>
      <c r="AP83" s="292" t="s">
        <v>174</v>
      </c>
      <c r="AQ83" s="292" t="s">
        <v>174</v>
      </c>
      <c r="AR83" s="292" t="s">
        <v>174</v>
      </c>
      <c r="AS83" s="292" t="s">
        <v>174</v>
      </c>
      <c r="AT83" s="292" t="s">
        <v>174</v>
      </c>
      <c r="AU83" s="294" t="s">
        <v>174</v>
      </c>
      <c r="AV83" s="291">
        <v>82205</v>
      </c>
      <c r="AW83" s="292">
        <v>67007</v>
      </c>
      <c r="AX83" s="292" t="s">
        <v>174</v>
      </c>
      <c r="AY83" s="295" t="s">
        <v>174</v>
      </c>
    </row>
    <row r="84" spans="1:51" x14ac:dyDescent="0.3">
      <c r="A84" s="235"/>
      <c r="B84" s="236"/>
      <c r="C84" s="296" t="s">
        <v>45</v>
      </c>
      <c r="D84" s="237">
        <v>0.22200056996295231</v>
      </c>
      <c r="E84" s="238">
        <v>0.35537730502637432</v>
      </c>
      <c r="F84" s="238">
        <v>0.38413623123459556</v>
      </c>
      <c r="G84" s="238">
        <v>0.12258038552859275</v>
      </c>
      <c r="H84" s="238">
        <v>0.13394330821672057</v>
      </c>
      <c r="I84" s="238">
        <v>2.8086950026144707E-2</v>
      </c>
      <c r="J84" s="238">
        <v>-3.10378273520854E-2</v>
      </c>
      <c r="K84" s="238">
        <v>0.80113253336928669</v>
      </c>
      <c r="L84" s="238">
        <v>9.6600585870972255E-2</v>
      </c>
      <c r="M84" s="238">
        <v>0.17292612463887735</v>
      </c>
      <c r="N84" s="238">
        <v>0.22276893774056589</v>
      </c>
      <c r="O84" s="238">
        <v>0.1375072018436721</v>
      </c>
      <c r="P84" s="237">
        <v>0.31764469971496911</v>
      </c>
      <c r="Q84" s="238">
        <v>9.4737901450442183E-2</v>
      </c>
      <c r="R84" s="238">
        <v>0.12497444205029805</v>
      </c>
      <c r="S84" s="238">
        <v>0.18005833631435569</v>
      </c>
      <c r="T84" s="239">
        <v>-3.134994669509595E-2</v>
      </c>
      <c r="U84" s="238">
        <v>-3.6570068508571578E-2</v>
      </c>
      <c r="V84" s="238">
        <v>-0.45925470262570012</v>
      </c>
      <c r="W84" s="238">
        <v>-0.95619286610503673</v>
      </c>
      <c r="X84" s="238">
        <v>-0.50893902477612885</v>
      </c>
      <c r="Y84" s="238">
        <v>-0.1812831504759137</v>
      </c>
      <c r="Z84" s="238">
        <v>-0.22568722568722563</v>
      </c>
      <c r="AA84" s="238">
        <v>0.10232801856426392</v>
      </c>
      <c r="AB84" s="238">
        <v>6.6161396533514962E-3</v>
      </c>
      <c r="AC84" s="238">
        <v>-6.7398119122257044E-2</v>
      </c>
      <c r="AD84" s="238">
        <v>0.11916274541619344</v>
      </c>
      <c r="AE84" s="240">
        <v>-0.4579182846530474</v>
      </c>
      <c r="AF84" s="237">
        <v>-0.17678326847403092</v>
      </c>
      <c r="AG84" s="238">
        <v>-0.54866473616473621</v>
      </c>
      <c r="AH84" s="238">
        <v>-5.9865505333650232E-2</v>
      </c>
      <c r="AI84" s="241">
        <v>-0.10824423742844151</v>
      </c>
      <c r="AJ84" s="239">
        <v>-0.13788478073946692</v>
      </c>
      <c r="AK84" s="238">
        <v>-5.3515390265073105E-2</v>
      </c>
      <c r="AL84" s="238">
        <v>0.72362591306430379</v>
      </c>
      <c r="AM84" s="238">
        <v>21.316693944353521</v>
      </c>
      <c r="AN84" s="238">
        <v>0.56685353437721486</v>
      </c>
      <c r="AO84" s="238">
        <v>-0.31576144834930775</v>
      </c>
      <c r="AP84" s="238" t="s">
        <v>174</v>
      </c>
      <c r="AQ84" s="238" t="s">
        <v>174</v>
      </c>
      <c r="AR84" s="238" t="s">
        <v>174</v>
      </c>
      <c r="AS84" s="238" t="s">
        <v>174</v>
      </c>
      <c r="AT84" s="238" t="s">
        <v>174</v>
      </c>
      <c r="AU84" s="240" t="s">
        <v>174</v>
      </c>
      <c r="AV84" s="237">
        <v>8.5486788765498936E-2</v>
      </c>
      <c r="AW84" s="238">
        <v>0.70601115156452887</v>
      </c>
      <c r="AX84" s="238" t="s">
        <v>174</v>
      </c>
      <c r="AY84" s="241" t="s">
        <v>174</v>
      </c>
    </row>
    <row r="85" spans="1:51" x14ac:dyDescent="0.3">
      <c r="A85" s="221" t="s">
        <v>65</v>
      </c>
      <c r="B85" s="222" t="s">
        <v>66</v>
      </c>
      <c r="C85" s="260"/>
      <c r="D85" s="297"/>
      <c r="E85" s="260"/>
      <c r="F85" s="260"/>
      <c r="G85" s="260"/>
      <c r="H85" s="260"/>
      <c r="I85" s="260"/>
      <c r="J85" s="260"/>
      <c r="K85" s="260"/>
      <c r="L85" s="260"/>
      <c r="M85" s="260"/>
      <c r="N85" s="260"/>
      <c r="O85" s="260"/>
      <c r="P85" s="297"/>
      <c r="Q85" s="260"/>
      <c r="R85" s="260"/>
      <c r="S85" s="260"/>
      <c r="T85" s="298"/>
      <c r="U85" s="260"/>
      <c r="V85" s="260"/>
      <c r="W85" s="260"/>
      <c r="X85" s="260"/>
      <c r="Y85" s="260"/>
      <c r="Z85" s="260"/>
      <c r="AA85" s="260"/>
      <c r="AB85" s="260"/>
      <c r="AC85" s="260"/>
      <c r="AD85" s="260"/>
      <c r="AE85" s="299"/>
      <c r="AF85" s="297"/>
      <c r="AG85" s="260"/>
      <c r="AH85" s="260"/>
      <c r="AI85" s="300"/>
      <c r="AJ85" s="298"/>
      <c r="AK85" s="260"/>
      <c r="AL85" s="260"/>
      <c r="AM85" s="260"/>
      <c r="AN85" s="260"/>
      <c r="AO85" s="260"/>
      <c r="AP85" s="260"/>
      <c r="AQ85" s="260"/>
      <c r="AR85" s="260"/>
      <c r="AS85" s="260"/>
      <c r="AT85" s="260"/>
      <c r="AU85" s="299"/>
      <c r="AV85" s="297"/>
      <c r="AW85" s="260"/>
      <c r="AX85" s="260"/>
      <c r="AY85" s="300"/>
    </row>
    <row r="86" spans="1:51" x14ac:dyDescent="0.3">
      <c r="A86" s="246" t="s">
        <v>67</v>
      </c>
      <c r="B86" s="224"/>
      <c r="C86" s="290" t="s">
        <v>68</v>
      </c>
      <c r="D86" s="254">
        <v>86652</v>
      </c>
      <c r="E86" s="255">
        <v>75489.297000000006</v>
      </c>
      <c r="F86" s="255">
        <v>82997.240000000005</v>
      </c>
      <c r="G86" s="255">
        <v>91491.962</v>
      </c>
      <c r="H86" s="255">
        <v>94036.417000000001</v>
      </c>
      <c r="I86" s="255">
        <v>84328.044999999998</v>
      </c>
      <c r="J86" s="255">
        <v>99268.87</v>
      </c>
      <c r="K86" s="255">
        <v>111185.709</v>
      </c>
      <c r="L86" s="255">
        <v>82941.251999999993</v>
      </c>
      <c r="M86" s="255">
        <v>86885</v>
      </c>
      <c r="N86" s="255">
        <v>82126</v>
      </c>
      <c r="O86" s="255">
        <v>89340</v>
      </c>
      <c r="P86" s="254">
        <v>245138.53700000001</v>
      </c>
      <c r="Q86" s="255">
        <v>269856.424</v>
      </c>
      <c r="R86" s="255">
        <v>293395.83100000001</v>
      </c>
      <c r="S86" s="255">
        <v>258351</v>
      </c>
      <c r="T86" s="256">
        <v>85496.77</v>
      </c>
      <c r="U86" s="255">
        <v>79077.066999999995</v>
      </c>
      <c r="V86" s="255">
        <v>65644.221000000005</v>
      </c>
      <c r="W86" s="255">
        <v>35392.43</v>
      </c>
      <c r="X86" s="255">
        <v>61584.932000000001</v>
      </c>
      <c r="Y86" s="255">
        <v>76510.248999999996</v>
      </c>
      <c r="Z86" s="255">
        <v>87802.767999999996</v>
      </c>
      <c r="AA86" s="255">
        <v>95078.89</v>
      </c>
      <c r="AB86" s="255">
        <v>85807</v>
      </c>
      <c r="AC86" s="255">
        <v>81133.070000000007</v>
      </c>
      <c r="AD86" s="255">
        <v>68087</v>
      </c>
      <c r="AE86" s="257">
        <v>74398</v>
      </c>
      <c r="AF86" s="254">
        <v>230218.05800000002</v>
      </c>
      <c r="AG86" s="255">
        <v>173487.61099999998</v>
      </c>
      <c r="AH86" s="255">
        <v>268688.658</v>
      </c>
      <c r="AI86" s="258">
        <v>223618.07</v>
      </c>
      <c r="AJ86" s="256">
        <v>57409</v>
      </c>
      <c r="AK86" s="255">
        <v>47648</v>
      </c>
      <c r="AL86" s="255">
        <v>64934</v>
      </c>
      <c r="AM86" s="255">
        <v>75050</v>
      </c>
      <c r="AN86" s="255">
        <v>78912</v>
      </c>
      <c r="AO86" s="255">
        <v>83864</v>
      </c>
      <c r="AP86" s="255">
        <v>94083</v>
      </c>
      <c r="AQ86" s="255" t="s">
        <v>174</v>
      </c>
      <c r="AR86" s="255" t="s">
        <v>174</v>
      </c>
      <c r="AS86" s="255" t="s">
        <v>174</v>
      </c>
      <c r="AT86" s="255" t="s">
        <v>174</v>
      </c>
      <c r="AU86" s="257" t="s">
        <v>174</v>
      </c>
      <c r="AV86" s="254">
        <v>169991</v>
      </c>
      <c r="AW86" s="255">
        <v>237826</v>
      </c>
      <c r="AX86" s="255" t="s">
        <v>174</v>
      </c>
      <c r="AY86" s="258" t="s">
        <v>174</v>
      </c>
    </row>
    <row r="87" spans="1:51" x14ac:dyDescent="0.3">
      <c r="A87" s="301" t="s">
        <v>69</v>
      </c>
      <c r="B87" s="224"/>
      <c r="C87" s="290" t="s">
        <v>45</v>
      </c>
      <c r="D87" s="262">
        <v>8.2459931793481656E-2</v>
      </c>
      <c r="E87" s="263">
        <v>5.2774160041549273E-3</v>
      </c>
      <c r="F87" s="263">
        <v>-4.9461267121718756E-2</v>
      </c>
      <c r="G87" s="263">
        <v>0.10585686658447555</v>
      </c>
      <c r="H87" s="263">
        <v>1.066610420876146E-2</v>
      </c>
      <c r="I87" s="263">
        <v>-2.0318493906618513E-2</v>
      </c>
      <c r="J87" s="263">
        <v>3.5172165679486063E-2</v>
      </c>
      <c r="K87" s="263">
        <v>4.7557981118920678E-2</v>
      </c>
      <c r="L87" s="263">
        <v>-1.8098117674914253E-2</v>
      </c>
      <c r="M87" s="263">
        <v>-2.5078545780969481E-2</v>
      </c>
      <c r="N87" s="263">
        <v>2.3466221352641353E-2</v>
      </c>
      <c r="O87" s="263">
        <v>1.7088081603843397E-2</v>
      </c>
      <c r="P87" s="262">
        <v>1.1047335642992704E-2</v>
      </c>
      <c r="Q87" s="263">
        <v>3.0556697408871319E-2</v>
      </c>
      <c r="R87" s="263">
        <v>2.4054920699187465E-2</v>
      </c>
      <c r="S87" s="263">
        <v>4.4673058529871466E-3</v>
      </c>
      <c r="T87" s="264">
        <v>-1.3331833079444166E-2</v>
      </c>
      <c r="U87" s="263">
        <v>4.7526869934952358E-2</v>
      </c>
      <c r="V87" s="263">
        <v>-0.20907947059444384</v>
      </c>
      <c r="W87" s="263">
        <v>-0.6131635039152401</v>
      </c>
      <c r="X87" s="263">
        <v>-0.34509486893784991</v>
      </c>
      <c r="Y87" s="263">
        <v>-9.2706951762014669E-2</v>
      </c>
      <c r="Z87" s="263">
        <v>-0.11550551547529452</v>
      </c>
      <c r="AA87" s="263">
        <v>-0.14486411198762966</v>
      </c>
      <c r="AB87" s="263">
        <v>3.4551540167250032E-2</v>
      </c>
      <c r="AC87" s="263">
        <v>-6.6201645853714602E-2</v>
      </c>
      <c r="AD87" s="263">
        <v>-0.17094464603170736</v>
      </c>
      <c r="AE87" s="265">
        <v>-0.16724871278262815</v>
      </c>
      <c r="AF87" s="262">
        <v>-6.0865497455424529E-2</v>
      </c>
      <c r="AG87" s="263">
        <v>-0.35711142826082964</v>
      </c>
      <c r="AH87" s="263">
        <v>-8.4211056836727888E-2</v>
      </c>
      <c r="AI87" s="266">
        <v>-0.13444085759296459</v>
      </c>
      <c r="AJ87" s="264">
        <v>-0.32852434074410064</v>
      </c>
      <c r="AK87" s="263">
        <v>-0.39744856748417334</v>
      </c>
      <c r="AL87" s="263">
        <v>-1.0819246373568892E-2</v>
      </c>
      <c r="AM87" s="263">
        <v>1.1205099508567227</v>
      </c>
      <c r="AN87" s="263">
        <v>0.28135239314707694</v>
      </c>
      <c r="AO87" s="263">
        <v>9.6114587210401115E-2</v>
      </c>
      <c r="AP87" s="263">
        <v>7.1526583307715358E-2</v>
      </c>
      <c r="AQ87" s="263" t="s">
        <v>174</v>
      </c>
      <c r="AR87" s="263" t="s">
        <v>174</v>
      </c>
      <c r="AS87" s="263" t="s">
        <v>174</v>
      </c>
      <c r="AT87" s="263" t="s">
        <v>174</v>
      </c>
      <c r="AU87" s="265" t="s">
        <v>174</v>
      </c>
      <c r="AV87" s="262">
        <v>-0.26160874834588349</v>
      </c>
      <c r="AW87" s="263">
        <v>0.37085293081821291</v>
      </c>
      <c r="AX87" s="263" t="s">
        <v>174</v>
      </c>
      <c r="AY87" s="266" t="s">
        <v>174</v>
      </c>
    </row>
    <row r="88" spans="1:51" x14ac:dyDescent="0.3">
      <c r="A88" s="246" t="s">
        <v>70</v>
      </c>
      <c r="B88" s="224"/>
      <c r="C88" s="290" t="s">
        <v>68</v>
      </c>
      <c r="D88" s="254">
        <v>420061</v>
      </c>
      <c r="E88" s="255">
        <v>378399.73</v>
      </c>
      <c r="F88" s="255">
        <v>399552.92</v>
      </c>
      <c r="G88" s="255">
        <v>424378.74800000002</v>
      </c>
      <c r="H88" s="255">
        <v>433609.63799999998</v>
      </c>
      <c r="I88" s="255">
        <v>394426.72499999998</v>
      </c>
      <c r="J88" s="255">
        <v>442708.9</v>
      </c>
      <c r="K88" s="255">
        <v>450981.07900000003</v>
      </c>
      <c r="L88" s="255">
        <v>394906.43400000001</v>
      </c>
      <c r="M88" s="255">
        <v>437203</v>
      </c>
      <c r="N88" s="255">
        <v>410691</v>
      </c>
      <c r="O88" s="255">
        <v>419608</v>
      </c>
      <c r="P88" s="254">
        <v>1198013.6499999999</v>
      </c>
      <c r="Q88" s="255">
        <v>1252415.111</v>
      </c>
      <c r="R88" s="255">
        <v>1288596.4130000002</v>
      </c>
      <c r="S88" s="255">
        <v>1267502</v>
      </c>
      <c r="T88" s="256">
        <v>398158.72</v>
      </c>
      <c r="U88" s="255">
        <v>379708.23</v>
      </c>
      <c r="V88" s="255">
        <v>350357.10700000002</v>
      </c>
      <c r="W88" s="255">
        <v>235171.61</v>
      </c>
      <c r="X88" s="255">
        <v>339667.93300000002</v>
      </c>
      <c r="Y88" s="255">
        <v>367067.44300000003</v>
      </c>
      <c r="Z88" s="255">
        <v>406291.81099999999</v>
      </c>
      <c r="AA88" s="255">
        <v>399353.31</v>
      </c>
      <c r="AB88" s="255">
        <v>403481</v>
      </c>
      <c r="AC88" s="255">
        <v>404987.11</v>
      </c>
      <c r="AD88" s="255">
        <v>371809</v>
      </c>
      <c r="AE88" s="257">
        <v>366806</v>
      </c>
      <c r="AF88" s="254">
        <v>1128224.057</v>
      </c>
      <c r="AG88" s="255">
        <v>941906.98600000003</v>
      </c>
      <c r="AH88" s="255">
        <v>1209126.121</v>
      </c>
      <c r="AI88" s="258">
        <v>1143602.1099999999</v>
      </c>
      <c r="AJ88" s="256">
        <v>315456</v>
      </c>
      <c r="AK88" s="255">
        <v>291851</v>
      </c>
      <c r="AL88" s="255">
        <v>361878</v>
      </c>
      <c r="AM88" s="255">
        <v>380242</v>
      </c>
      <c r="AN88" s="255">
        <v>379890</v>
      </c>
      <c r="AO88" s="255">
        <v>375041</v>
      </c>
      <c r="AP88" s="255">
        <v>419314</v>
      </c>
      <c r="AQ88" s="255" t="s">
        <v>174</v>
      </c>
      <c r="AR88" s="255" t="s">
        <v>174</v>
      </c>
      <c r="AS88" s="255" t="s">
        <v>174</v>
      </c>
      <c r="AT88" s="255" t="s">
        <v>174</v>
      </c>
      <c r="AU88" s="257" t="s">
        <v>174</v>
      </c>
      <c r="AV88" s="254">
        <v>969185</v>
      </c>
      <c r="AW88" s="255">
        <v>1135173</v>
      </c>
      <c r="AX88" s="255" t="s">
        <v>174</v>
      </c>
      <c r="AY88" s="258" t="s">
        <v>174</v>
      </c>
    </row>
    <row r="89" spans="1:51" x14ac:dyDescent="0.3">
      <c r="A89" s="302" t="s">
        <v>71</v>
      </c>
      <c r="B89" s="224"/>
      <c r="C89" s="290" t="s">
        <v>45</v>
      </c>
      <c r="D89" s="262">
        <v>9.520941534739169E-2</v>
      </c>
      <c r="E89" s="263">
        <v>1.8737158087443414E-2</v>
      </c>
      <c r="F89" s="263">
        <v>-3.0173696065866677E-2</v>
      </c>
      <c r="G89" s="263">
        <v>8.0561767484258043E-2</v>
      </c>
      <c r="H89" s="263">
        <v>-2.8752328389099739E-2</v>
      </c>
      <c r="I89" s="263">
        <v>-4.1604462652077935E-2</v>
      </c>
      <c r="J89" s="263">
        <v>2.8017631922296845E-3</v>
      </c>
      <c r="K89" s="263">
        <v>-3.8608549485453173E-3</v>
      </c>
      <c r="L89" s="263">
        <v>-6.2847027206570432E-3</v>
      </c>
      <c r="M89" s="263">
        <v>1.9513332633763567E-2</v>
      </c>
      <c r="N89" s="263">
        <v>6.8917328626066487E-3</v>
      </c>
      <c r="O89" s="263">
        <v>2.4607122209002862E-3</v>
      </c>
      <c r="P89" s="262">
        <v>2.6603685790869934E-2</v>
      </c>
      <c r="Q89" s="263">
        <v>1.3440995447473513E-3</v>
      </c>
      <c r="R89" s="263">
        <v>-2.3293398523541058E-3</v>
      </c>
      <c r="S89" s="263">
        <v>9.7260161571840198E-3</v>
      </c>
      <c r="T89" s="264">
        <v>-5.2140712896460342E-2</v>
      </c>
      <c r="U89" s="263">
        <v>3.4579834398930464E-3</v>
      </c>
      <c r="V89" s="263">
        <v>-0.12312715171747454</v>
      </c>
      <c r="W89" s="263">
        <v>-0.44584498844885612</v>
      </c>
      <c r="X89" s="263">
        <v>-0.21665040803359625</v>
      </c>
      <c r="Y89" s="263">
        <v>-6.9364676037101572E-2</v>
      </c>
      <c r="Z89" s="263">
        <v>-8.2259672213502E-2</v>
      </c>
      <c r="AA89" s="263">
        <v>-0.11447879169227858</v>
      </c>
      <c r="AB89" s="263">
        <v>2.1712905290370607E-2</v>
      </c>
      <c r="AC89" s="263">
        <v>-7.3686342499937135E-2</v>
      </c>
      <c r="AD89" s="263">
        <v>-9.467458502864684E-2</v>
      </c>
      <c r="AE89" s="265">
        <v>-0.12583649501439439</v>
      </c>
      <c r="AF89" s="262">
        <v>-5.8254422226324286E-2</v>
      </c>
      <c r="AG89" s="263">
        <v>-0.24792748208864432</v>
      </c>
      <c r="AH89" s="263">
        <v>-6.1671979836560448E-2</v>
      </c>
      <c r="AI89" s="266">
        <v>-9.7751238262346038E-2</v>
      </c>
      <c r="AJ89" s="264">
        <v>-0.20771294422485581</v>
      </c>
      <c r="AK89" s="263">
        <v>-0.23138089474647411</v>
      </c>
      <c r="AL89" s="263">
        <v>3.2883286138105886E-2</v>
      </c>
      <c r="AM89" s="263">
        <v>0.6168703356667925</v>
      </c>
      <c r="AN89" s="263">
        <v>0.11841584998840611</v>
      </c>
      <c r="AO89" s="263">
        <v>2.1722321475402467E-2</v>
      </c>
      <c r="AP89" s="263">
        <v>3.2051320374754028E-2</v>
      </c>
      <c r="AQ89" s="263" t="s">
        <v>174</v>
      </c>
      <c r="AR89" s="263" t="s">
        <v>174</v>
      </c>
      <c r="AS89" s="263" t="s">
        <v>174</v>
      </c>
      <c r="AT89" s="263" t="s">
        <v>174</v>
      </c>
      <c r="AU89" s="265" t="s">
        <v>174</v>
      </c>
      <c r="AV89" s="262">
        <v>-0.14096407182000023</v>
      </c>
      <c r="AW89" s="263">
        <v>0.20518588021174308</v>
      </c>
      <c r="AX89" s="263" t="s">
        <v>174</v>
      </c>
      <c r="AY89" s="266" t="s">
        <v>174</v>
      </c>
    </row>
    <row r="90" spans="1:51" x14ac:dyDescent="0.3">
      <c r="A90" s="246" t="s">
        <v>72</v>
      </c>
      <c r="B90" s="224"/>
      <c r="C90" s="290" t="s">
        <v>68</v>
      </c>
      <c r="D90" s="254">
        <v>106558</v>
      </c>
      <c r="E90" s="255">
        <v>91318.842999999993</v>
      </c>
      <c r="F90" s="255">
        <v>110549.41</v>
      </c>
      <c r="G90" s="255">
        <v>125576.974</v>
      </c>
      <c r="H90" s="255">
        <v>144468.91200000001</v>
      </c>
      <c r="I90" s="255">
        <v>149198.111</v>
      </c>
      <c r="J90" s="255">
        <v>166989.54</v>
      </c>
      <c r="K90" s="255">
        <v>157612.215</v>
      </c>
      <c r="L90" s="255">
        <v>160362.06899999999</v>
      </c>
      <c r="M90" s="255">
        <v>144223</v>
      </c>
      <c r="N90" s="255">
        <v>111670</v>
      </c>
      <c r="O90" s="255">
        <v>118727</v>
      </c>
      <c r="P90" s="254">
        <v>308426.25300000003</v>
      </c>
      <c r="Q90" s="255">
        <v>419243.99699999997</v>
      </c>
      <c r="R90" s="255">
        <v>484963.82400000002</v>
      </c>
      <c r="S90" s="255">
        <v>374620</v>
      </c>
      <c r="T90" s="256">
        <v>111105.18</v>
      </c>
      <c r="U90" s="255">
        <v>104120.33100000001</v>
      </c>
      <c r="V90" s="255">
        <v>72624.956000000006</v>
      </c>
      <c r="W90" s="255">
        <v>8318.24</v>
      </c>
      <c r="X90" s="255">
        <v>11638.895</v>
      </c>
      <c r="Y90" s="255">
        <v>15680.8</v>
      </c>
      <c r="Z90" s="255">
        <v>40583.724000000002</v>
      </c>
      <c r="AA90" s="255">
        <v>61051.05</v>
      </c>
      <c r="AB90" s="255">
        <v>56972</v>
      </c>
      <c r="AC90" s="255">
        <v>54610.81</v>
      </c>
      <c r="AD90" s="255">
        <v>38139</v>
      </c>
      <c r="AE90" s="257">
        <v>51322</v>
      </c>
      <c r="AF90" s="254">
        <v>287850.467</v>
      </c>
      <c r="AG90" s="255">
        <v>35637.934999999998</v>
      </c>
      <c r="AH90" s="255">
        <v>158606.774</v>
      </c>
      <c r="AI90" s="258">
        <v>144071.81</v>
      </c>
      <c r="AJ90" s="256">
        <v>35514</v>
      </c>
      <c r="AK90" s="255">
        <v>18187</v>
      </c>
      <c r="AL90" s="255">
        <v>23309</v>
      </c>
      <c r="AM90" s="255">
        <v>33325</v>
      </c>
      <c r="AN90" s="255">
        <v>46371</v>
      </c>
      <c r="AO90" s="255">
        <v>64849</v>
      </c>
      <c r="AP90" s="255">
        <v>85192</v>
      </c>
      <c r="AQ90" s="255" t="s">
        <v>174</v>
      </c>
      <c r="AR90" s="255" t="s">
        <v>174</v>
      </c>
      <c r="AS90" s="255" t="s">
        <v>174</v>
      </c>
      <c r="AT90" s="255" t="s">
        <v>174</v>
      </c>
      <c r="AU90" s="257" t="s">
        <v>174</v>
      </c>
      <c r="AV90" s="254">
        <v>77010</v>
      </c>
      <c r="AW90" s="255">
        <v>144545</v>
      </c>
      <c r="AX90" s="255" t="s">
        <v>174</v>
      </c>
      <c r="AY90" s="258" t="s">
        <v>174</v>
      </c>
    </row>
    <row r="91" spans="1:51" x14ac:dyDescent="0.3">
      <c r="A91" s="303" t="s">
        <v>73</v>
      </c>
      <c r="B91" s="236"/>
      <c r="C91" s="304" t="s">
        <v>45</v>
      </c>
      <c r="D91" s="268">
        <v>9.1659751462437641E-2</v>
      </c>
      <c r="E91" s="269">
        <v>3.2574719012189259E-2</v>
      </c>
      <c r="F91" s="269">
        <v>9.7765828566889132E-2</v>
      </c>
      <c r="G91" s="269">
        <v>4.5220518710880293E-2</v>
      </c>
      <c r="H91" s="269">
        <v>7.130662276701305E-2</v>
      </c>
      <c r="I91" s="269">
        <v>3.1984388617593791E-2</v>
      </c>
      <c r="J91" s="269">
        <v>8.7716759052389598E-2</v>
      </c>
      <c r="K91" s="269">
        <v>-9.7931469928567612E-3</v>
      </c>
      <c r="L91" s="269">
        <v>6.9829340538376791E-2</v>
      </c>
      <c r="M91" s="269">
        <v>2.1749449179259386E-2</v>
      </c>
      <c r="N91" s="269">
        <v>4.702076789648868E-2</v>
      </c>
      <c r="O91" s="269">
        <v>5.1137218793990316E-2</v>
      </c>
      <c r="P91" s="268">
        <v>7.5581608562072675E-2</v>
      </c>
      <c r="Q91" s="269">
        <v>4.9235297356414687E-2</v>
      </c>
      <c r="R91" s="269">
        <v>4.8368690133141996E-2</v>
      </c>
      <c r="S91" s="269">
        <v>3.8421771875407129E-2</v>
      </c>
      <c r="T91" s="270">
        <v>4.2673285910020765E-2</v>
      </c>
      <c r="U91" s="269">
        <v>0.14018451810652061</v>
      </c>
      <c r="V91" s="269">
        <v>-0.34305433199507801</v>
      </c>
      <c r="W91" s="269">
        <v>-0.93375983084287406</v>
      </c>
      <c r="X91" s="269">
        <v>-0.91943668129791145</v>
      </c>
      <c r="Y91" s="269">
        <v>-0.89489947362671374</v>
      </c>
      <c r="Z91" s="269">
        <v>-0.75696846640813553</v>
      </c>
      <c r="AA91" s="269">
        <v>-0.61265026317915772</v>
      </c>
      <c r="AB91" s="269">
        <v>-0.64472895395232144</v>
      </c>
      <c r="AC91" s="269">
        <v>-0.62134465376534953</v>
      </c>
      <c r="AD91" s="269">
        <v>-0.65846691143547953</v>
      </c>
      <c r="AE91" s="281">
        <v>-0.56773101316465502</v>
      </c>
      <c r="AF91" s="268">
        <v>-6.6712174465900664E-2</v>
      </c>
      <c r="AG91" s="269">
        <v>-0.91499476377714239</v>
      </c>
      <c r="AH91" s="269">
        <v>-0.6729513292521383</v>
      </c>
      <c r="AI91" s="282">
        <v>-0.61541879771501784</v>
      </c>
      <c r="AJ91" s="270">
        <v>-0.68035693745332126</v>
      </c>
      <c r="AK91" s="269">
        <v>-0.82532710158211076</v>
      </c>
      <c r="AL91" s="269">
        <v>-0.67904971949311754</v>
      </c>
      <c r="AM91" s="269">
        <v>3.0062561311046569</v>
      </c>
      <c r="AN91" s="269">
        <v>2.9841411061788938</v>
      </c>
      <c r="AO91" s="269">
        <v>3.1355670629049537</v>
      </c>
      <c r="AP91" s="269">
        <v>1.0991666511432021</v>
      </c>
      <c r="AQ91" s="269" t="s">
        <v>174</v>
      </c>
      <c r="AR91" s="269" t="s">
        <v>174</v>
      </c>
      <c r="AS91" s="269" t="s">
        <v>174</v>
      </c>
      <c r="AT91" s="269" t="s">
        <v>174</v>
      </c>
      <c r="AU91" s="281" t="s">
        <v>174</v>
      </c>
      <c r="AV91" s="268">
        <v>-0.73246525947098773</v>
      </c>
      <c r="AW91" s="269">
        <v>3.0559308500899394</v>
      </c>
      <c r="AX91" s="269" t="s">
        <v>174</v>
      </c>
      <c r="AY91" s="282" t="s">
        <v>174</v>
      </c>
    </row>
    <row r="92" spans="1:51" ht="24.6" x14ac:dyDescent="0.3">
      <c r="A92" s="305" t="s">
        <v>138</v>
      </c>
      <c r="B92" s="222" t="s">
        <v>139</v>
      </c>
      <c r="C92" s="260"/>
      <c r="D92" s="297"/>
      <c r="E92" s="260"/>
      <c r="F92" s="260"/>
      <c r="G92" s="260"/>
      <c r="H92" s="260"/>
      <c r="I92" s="260"/>
      <c r="J92" s="260"/>
      <c r="K92" s="260"/>
      <c r="L92" s="260"/>
      <c r="M92" s="260"/>
      <c r="N92" s="260"/>
      <c r="O92" s="260"/>
      <c r="P92" s="297"/>
      <c r="Q92" s="260"/>
      <c r="R92" s="260"/>
      <c r="S92" s="260"/>
      <c r="T92" s="298"/>
      <c r="U92" s="260"/>
      <c r="V92" s="260"/>
      <c r="W92" s="260"/>
      <c r="X92" s="260"/>
      <c r="Y92" s="260"/>
      <c r="Z92" s="260"/>
      <c r="AA92" s="260"/>
      <c r="AB92" s="260"/>
      <c r="AC92" s="260"/>
      <c r="AD92" s="260"/>
      <c r="AE92" s="299"/>
      <c r="AF92" s="297"/>
      <c r="AG92" s="260"/>
      <c r="AH92" s="260"/>
      <c r="AI92" s="300"/>
      <c r="AJ92" s="298"/>
      <c r="AK92" s="260"/>
      <c r="AL92" s="260"/>
      <c r="AM92" s="260"/>
      <c r="AN92" s="260"/>
      <c r="AO92" s="260"/>
      <c r="AP92" s="260"/>
      <c r="AQ92" s="260"/>
      <c r="AR92" s="260"/>
      <c r="AS92" s="260"/>
      <c r="AT92" s="260"/>
      <c r="AU92" s="299"/>
      <c r="AV92" s="297"/>
      <c r="AW92" s="260"/>
      <c r="AX92" s="260"/>
      <c r="AY92" s="300"/>
    </row>
    <row r="93" spans="1:51" x14ac:dyDescent="0.3">
      <c r="A93" s="246" t="s">
        <v>29</v>
      </c>
      <c r="B93" s="224"/>
      <c r="C93" s="290" t="s">
        <v>140</v>
      </c>
      <c r="D93" s="254">
        <v>3630.6</v>
      </c>
      <c r="E93" s="255">
        <v>3383.6</v>
      </c>
      <c r="F93" s="255">
        <v>3894.7</v>
      </c>
      <c r="G93" s="255">
        <v>3981.3</v>
      </c>
      <c r="H93" s="255">
        <v>4322.4000000000005</v>
      </c>
      <c r="I93" s="255">
        <v>4274.5</v>
      </c>
      <c r="J93" s="255">
        <v>4836.7</v>
      </c>
      <c r="K93" s="255">
        <v>4997.8</v>
      </c>
      <c r="L93" s="255">
        <v>4266.1000000000004</v>
      </c>
      <c r="M93" s="255">
        <v>4305.8999999999996</v>
      </c>
      <c r="N93" s="255">
        <v>4337.6000000000004</v>
      </c>
      <c r="O93" s="255">
        <v>5133.2000000000007</v>
      </c>
      <c r="P93" s="254">
        <v>10908.9</v>
      </c>
      <c r="Q93" s="255">
        <v>12578.2</v>
      </c>
      <c r="R93" s="255">
        <v>14100.6</v>
      </c>
      <c r="S93" s="255">
        <v>13776.7</v>
      </c>
      <c r="T93" s="256">
        <v>4034.2999999999997</v>
      </c>
      <c r="U93" s="255">
        <v>3911.3</v>
      </c>
      <c r="V93" s="255">
        <v>3269.3</v>
      </c>
      <c r="W93" s="255">
        <v>2407.2999999999997</v>
      </c>
      <c r="X93" s="255">
        <v>3175.7999999999997</v>
      </c>
      <c r="Y93" s="255">
        <v>3713.1</v>
      </c>
      <c r="Z93" s="255">
        <v>4419.5999999999995</v>
      </c>
      <c r="AA93" s="255">
        <v>4684.2000000000007</v>
      </c>
      <c r="AB93" s="255">
        <v>4180.1000000000004</v>
      </c>
      <c r="AC93" s="255">
        <v>4163</v>
      </c>
      <c r="AD93" s="255">
        <v>3932.2999999999997</v>
      </c>
      <c r="AE93" s="257">
        <v>4860.4000000000005</v>
      </c>
      <c r="AF93" s="254">
        <v>11214.900000000001</v>
      </c>
      <c r="AG93" s="255">
        <v>9296.1999999999989</v>
      </c>
      <c r="AH93" s="255">
        <v>13283.9</v>
      </c>
      <c r="AI93" s="258">
        <v>12955.7</v>
      </c>
      <c r="AJ93" s="256">
        <v>3405.4</v>
      </c>
      <c r="AK93" s="255">
        <v>2990.6</v>
      </c>
      <c r="AL93" s="255">
        <v>3639.4000000000005</v>
      </c>
      <c r="AM93" s="255">
        <v>3955.7</v>
      </c>
      <c r="AN93" s="255">
        <v>4664.4000000000005</v>
      </c>
      <c r="AO93" s="255">
        <v>4678.3999999999996</v>
      </c>
      <c r="AP93" s="255">
        <v>5240.8</v>
      </c>
      <c r="AQ93" s="255" t="s">
        <v>174</v>
      </c>
      <c r="AR93" s="255" t="s">
        <v>174</v>
      </c>
      <c r="AS93" s="255" t="s">
        <v>174</v>
      </c>
      <c r="AT93" s="255" t="s">
        <v>174</v>
      </c>
      <c r="AU93" s="257" t="s">
        <v>174</v>
      </c>
      <c r="AV93" s="254">
        <v>10035.400000000001</v>
      </c>
      <c r="AW93" s="255">
        <v>13298.5</v>
      </c>
      <c r="AX93" s="255" t="s">
        <v>174</v>
      </c>
      <c r="AY93" s="258" t="s">
        <v>174</v>
      </c>
    </row>
    <row r="94" spans="1:51" x14ac:dyDescent="0.3">
      <c r="A94" s="301"/>
      <c r="B94" s="224"/>
      <c r="C94" s="290" t="s">
        <v>45</v>
      </c>
      <c r="D94" s="254"/>
      <c r="E94" s="255"/>
      <c r="F94" s="255"/>
      <c r="G94" s="255"/>
      <c r="H94" s="255"/>
      <c r="I94" s="255"/>
      <c r="J94" s="255"/>
      <c r="K94" s="255"/>
      <c r="L94" s="255"/>
      <c r="M94" s="255"/>
      <c r="N94" s="255"/>
      <c r="O94" s="255"/>
      <c r="P94" s="254"/>
      <c r="Q94" s="255"/>
      <c r="R94" s="255"/>
      <c r="S94" s="255"/>
      <c r="T94" s="227">
        <v>0.11119374208119866</v>
      </c>
      <c r="U94" s="226">
        <v>0.15595815108168823</v>
      </c>
      <c r="V94" s="226">
        <v>-0.1605771946491385</v>
      </c>
      <c r="W94" s="226">
        <v>-0.3953482530831639</v>
      </c>
      <c r="X94" s="226">
        <v>-0.26526929483620226</v>
      </c>
      <c r="Y94" s="226">
        <v>-0.13133699847935434</v>
      </c>
      <c r="Z94" s="226">
        <v>-8.6236483552835683E-2</v>
      </c>
      <c r="AA94" s="226">
        <v>-6.2747608947936975E-2</v>
      </c>
      <c r="AB94" s="226">
        <v>-2.0158927357539672E-2</v>
      </c>
      <c r="AC94" s="226">
        <v>-3.3187022457558155E-2</v>
      </c>
      <c r="AD94" s="226">
        <v>-9.3438767982294502E-2</v>
      </c>
      <c r="AE94" s="228">
        <v>-5.3144237512662694E-2</v>
      </c>
      <c r="AF94" s="225">
        <v>2.8050490883590632E-2</v>
      </c>
      <c r="AG94" s="226">
        <v>-0.26092763670477503</v>
      </c>
      <c r="AH94" s="226">
        <v>-5.7919521155128204E-2</v>
      </c>
      <c r="AI94" s="229">
        <v>-5.9593371416957613E-2</v>
      </c>
      <c r="AJ94" s="227">
        <v>-0.15588825818605451</v>
      </c>
      <c r="AK94" s="226">
        <v>-0.23539488149720048</v>
      </c>
      <c r="AL94" s="226">
        <v>0.11320466154834379</v>
      </c>
      <c r="AM94" s="226">
        <v>0.64321023553358547</v>
      </c>
      <c r="AN94" s="226">
        <v>0.46873228792745164</v>
      </c>
      <c r="AO94" s="226">
        <v>0.2599714524251972</v>
      </c>
      <c r="AP94" s="226">
        <v>0.18580867046791583</v>
      </c>
      <c r="AQ94" s="226" t="s">
        <v>174</v>
      </c>
      <c r="AR94" s="226" t="s">
        <v>174</v>
      </c>
      <c r="AS94" s="226" t="s">
        <v>174</v>
      </c>
      <c r="AT94" s="226" t="s">
        <v>174</v>
      </c>
      <c r="AU94" s="228" t="s">
        <v>174</v>
      </c>
      <c r="AV94" s="225">
        <v>-0.10517258290310211</v>
      </c>
      <c r="AW94" s="226">
        <v>0.43053075450183964</v>
      </c>
      <c r="AX94" s="226" t="s">
        <v>174</v>
      </c>
      <c r="AY94" s="229" t="s">
        <v>174</v>
      </c>
    </row>
    <row r="95" spans="1:51" x14ac:dyDescent="0.3">
      <c r="A95" s="246"/>
      <c r="B95" s="224"/>
      <c r="C95" s="290" t="s">
        <v>141</v>
      </c>
      <c r="D95" s="254">
        <v>99417</v>
      </c>
      <c r="E95" s="255">
        <v>94801</v>
      </c>
      <c r="F95" s="255">
        <v>108208</v>
      </c>
      <c r="G95" s="255">
        <v>105744</v>
      </c>
      <c r="H95" s="255">
        <v>114793</v>
      </c>
      <c r="I95" s="255">
        <v>113216</v>
      </c>
      <c r="J95" s="255">
        <v>122935</v>
      </c>
      <c r="K95" s="255">
        <v>123324</v>
      </c>
      <c r="L95" s="255">
        <v>113373</v>
      </c>
      <c r="M95" s="255">
        <v>116399</v>
      </c>
      <c r="N95" s="255">
        <v>115544</v>
      </c>
      <c r="O95" s="255">
        <v>133534</v>
      </c>
      <c r="P95" s="254">
        <v>302426</v>
      </c>
      <c r="Q95" s="255">
        <v>333753</v>
      </c>
      <c r="R95" s="255">
        <v>359632</v>
      </c>
      <c r="S95" s="255">
        <v>365477</v>
      </c>
      <c r="T95" s="256">
        <v>112309</v>
      </c>
      <c r="U95" s="255">
        <v>111142</v>
      </c>
      <c r="V95" s="255">
        <v>86894</v>
      </c>
      <c r="W95" s="255">
        <v>60874</v>
      </c>
      <c r="X95" s="255">
        <v>83467</v>
      </c>
      <c r="Y95" s="255">
        <v>98281</v>
      </c>
      <c r="Z95" s="255">
        <v>115317</v>
      </c>
      <c r="AA95" s="255">
        <v>120456</v>
      </c>
      <c r="AB95" s="255">
        <v>114094</v>
      </c>
      <c r="AC95" s="255">
        <v>115119</v>
      </c>
      <c r="AD95" s="255">
        <v>104785</v>
      </c>
      <c r="AE95" s="257">
        <v>123697</v>
      </c>
      <c r="AF95" s="254">
        <v>310345</v>
      </c>
      <c r="AG95" s="255">
        <v>242622</v>
      </c>
      <c r="AH95" s="255">
        <v>349867</v>
      </c>
      <c r="AI95" s="258">
        <v>343601</v>
      </c>
      <c r="AJ95" s="256">
        <v>92008</v>
      </c>
      <c r="AK95" s="255">
        <v>79834</v>
      </c>
      <c r="AL95" s="255">
        <v>98231</v>
      </c>
      <c r="AM95" s="255">
        <v>106954</v>
      </c>
      <c r="AN95" s="255">
        <v>126115</v>
      </c>
      <c r="AO95" s="255">
        <v>126448</v>
      </c>
      <c r="AP95" s="255">
        <v>137899</v>
      </c>
      <c r="AQ95" s="255" t="s">
        <v>174</v>
      </c>
      <c r="AR95" s="255" t="s">
        <v>174</v>
      </c>
      <c r="AS95" s="255" t="s">
        <v>174</v>
      </c>
      <c r="AT95" s="255" t="s">
        <v>174</v>
      </c>
      <c r="AU95" s="257" t="s">
        <v>174</v>
      </c>
      <c r="AV95" s="254">
        <v>270073</v>
      </c>
      <c r="AW95" s="255">
        <v>359517</v>
      </c>
      <c r="AX95" s="255" t="s">
        <v>174</v>
      </c>
      <c r="AY95" s="258" t="s">
        <v>174</v>
      </c>
    </row>
    <row r="96" spans="1:51" x14ac:dyDescent="0.3">
      <c r="A96" s="302"/>
      <c r="B96" s="224"/>
      <c r="C96" s="290" t="s">
        <v>45</v>
      </c>
      <c r="D96" s="254"/>
      <c r="E96" s="255"/>
      <c r="F96" s="255"/>
      <c r="G96" s="255"/>
      <c r="H96" s="255"/>
      <c r="I96" s="255"/>
      <c r="J96" s="255"/>
      <c r="K96" s="255"/>
      <c r="L96" s="255"/>
      <c r="M96" s="255"/>
      <c r="N96" s="255"/>
      <c r="O96" s="255"/>
      <c r="P96" s="254"/>
      <c r="Q96" s="255"/>
      <c r="R96" s="255"/>
      <c r="S96" s="255"/>
      <c r="T96" s="227">
        <v>0.12967601114497521</v>
      </c>
      <c r="U96" s="226">
        <v>0.17237159945570193</v>
      </c>
      <c r="V96" s="226">
        <v>-0.19697249741239095</v>
      </c>
      <c r="W96" s="226">
        <v>-0.42432667574519595</v>
      </c>
      <c r="X96" s="226">
        <v>-0.27289120416750151</v>
      </c>
      <c r="Y96" s="226">
        <v>-0.13191598360655737</v>
      </c>
      <c r="Z96" s="226">
        <v>-6.1967706511571158E-2</v>
      </c>
      <c r="AA96" s="226">
        <v>-2.3255813953488372E-2</v>
      </c>
      <c r="AB96" s="226">
        <v>6.3595388672788057E-3</v>
      </c>
      <c r="AC96" s="226">
        <v>-1.0996658046890437E-2</v>
      </c>
      <c r="AD96" s="226">
        <v>-9.3116042373468114E-2</v>
      </c>
      <c r="AE96" s="228">
        <v>-7.3666631719262507E-2</v>
      </c>
      <c r="AF96" s="225">
        <v>2.6184917963402617E-2</v>
      </c>
      <c r="AG96" s="226">
        <v>-0.27304923101814815</v>
      </c>
      <c r="AH96" s="226">
        <v>-2.7152756150731858E-2</v>
      </c>
      <c r="AI96" s="229">
        <v>-5.9856023771673733E-2</v>
      </c>
      <c r="AJ96" s="227">
        <v>-0.18076022402478875</v>
      </c>
      <c r="AK96" s="226">
        <v>-0.28169368915441506</v>
      </c>
      <c r="AL96" s="226">
        <v>0.13046930743204363</v>
      </c>
      <c r="AM96" s="226">
        <v>0.75697342050793437</v>
      </c>
      <c r="AN96" s="226">
        <v>0.51095642589286783</v>
      </c>
      <c r="AO96" s="226">
        <v>0.2865965954762365</v>
      </c>
      <c r="AP96" s="226">
        <v>0.19582542036299938</v>
      </c>
      <c r="AQ96" s="226" t="s">
        <v>174</v>
      </c>
      <c r="AR96" s="226" t="s">
        <v>174</v>
      </c>
      <c r="AS96" s="226" t="s">
        <v>174</v>
      </c>
      <c r="AT96" s="226" t="s">
        <v>174</v>
      </c>
      <c r="AU96" s="228" t="s">
        <v>174</v>
      </c>
      <c r="AV96" s="225">
        <v>-0.12976526124152155</v>
      </c>
      <c r="AW96" s="226">
        <v>0.48179884759007841</v>
      </c>
      <c r="AX96" s="226" t="s">
        <v>174</v>
      </c>
      <c r="AY96" s="229" t="s">
        <v>174</v>
      </c>
    </row>
    <row r="97" spans="1:51" x14ac:dyDescent="0.3">
      <c r="A97" s="246"/>
      <c r="B97" s="224"/>
      <c r="C97" s="290" t="s">
        <v>142</v>
      </c>
      <c r="D97" s="254">
        <v>36.518905217417547</v>
      </c>
      <c r="E97" s="255">
        <v>35.691606628622061</v>
      </c>
      <c r="F97" s="255">
        <v>35.992717728818569</v>
      </c>
      <c r="G97" s="255">
        <v>37.650363141171127</v>
      </c>
      <c r="H97" s="255">
        <v>37.65386391156256</v>
      </c>
      <c r="I97" s="255">
        <v>37.755264273600908</v>
      </c>
      <c r="J97" s="255">
        <v>39.343555537479155</v>
      </c>
      <c r="K97" s="255">
        <v>40.525769517693227</v>
      </c>
      <c r="L97" s="255">
        <v>37.628888712480041</v>
      </c>
      <c r="M97" s="255">
        <v>36.992585846957446</v>
      </c>
      <c r="N97" s="255">
        <v>37.540677144637542</v>
      </c>
      <c r="O97" s="255">
        <v>38.441146075156894</v>
      </c>
      <c r="P97" s="254">
        <v>36.071303393226771</v>
      </c>
      <c r="Q97" s="255">
        <v>37.687151875788381</v>
      </c>
      <c r="R97" s="255">
        <v>39.208413044445436</v>
      </c>
      <c r="S97" s="255">
        <v>37.695121717645705</v>
      </c>
      <c r="T97" s="256">
        <v>35.921431051830211</v>
      </c>
      <c r="U97" s="255">
        <v>35.191916647172086</v>
      </c>
      <c r="V97" s="255">
        <v>37.624001657191521</v>
      </c>
      <c r="W97" s="255">
        <v>39.545618819200307</v>
      </c>
      <c r="X97" s="255">
        <v>38.048570093569907</v>
      </c>
      <c r="Y97" s="255">
        <v>37.780445864409195</v>
      </c>
      <c r="Z97" s="255">
        <v>38.325658836077935</v>
      </c>
      <c r="AA97" s="255">
        <v>38.887228531580007</v>
      </c>
      <c r="AB97" s="255">
        <v>36.637334127999722</v>
      </c>
      <c r="AC97" s="255">
        <v>36.16257959155309</v>
      </c>
      <c r="AD97" s="255">
        <v>37.527317841294071</v>
      </c>
      <c r="AE97" s="257">
        <v>39.292788022344929</v>
      </c>
      <c r="AF97" s="254">
        <v>36.136879923955604</v>
      </c>
      <c r="AG97" s="255">
        <v>38.315569074527446</v>
      </c>
      <c r="AH97" s="255">
        <v>37.968428002641005</v>
      </c>
      <c r="AI97" s="258">
        <v>37.705652777494826</v>
      </c>
      <c r="AJ97" s="256">
        <v>37.011998956612466</v>
      </c>
      <c r="AK97" s="255">
        <v>37.460229977202694</v>
      </c>
      <c r="AL97" s="255">
        <v>37.049403955981312</v>
      </c>
      <c r="AM97" s="255">
        <v>36.98505899732595</v>
      </c>
      <c r="AN97" s="255">
        <v>36.985291202473938</v>
      </c>
      <c r="AO97" s="255">
        <v>36.998608123497405</v>
      </c>
      <c r="AP97" s="255">
        <v>38.004626574521936</v>
      </c>
      <c r="AQ97" s="255" t="s">
        <v>174</v>
      </c>
      <c r="AR97" s="255" t="s">
        <v>174</v>
      </c>
      <c r="AS97" s="255" t="s">
        <v>174</v>
      </c>
      <c r="AT97" s="255" t="s">
        <v>174</v>
      </c>
      <c r="AU97" s="257" t="s">
        <v>174</v>
      </c>
      <c r="AV97" s="254">
        <v>37.158101698429689</v>
      </c>
      <c r="AW97" s="255">
        <v>36.989905901528999</v>
      </c>
      <c r="AX97" s="255" t="s">
        <v>174</v>
      </c>
      <c r="AY97" s="258" t="s">
        <v>174</v>
      </c>
    </row>
    <row r="98" spans="1:51" x14ac:dyDescent="0.3">
      <c r="A98" s="246"/>
      <c r="B98" s="224"/>
      <c r="C98" s="290" t="s">
        <v>45</v>
      </c>
      <c r="D98" s="254"/>
      <c r="E98" s="255"/>
      <c r="F98" s="255"/>
      <c r="G98" s="255"/>
      <c r="H98" s="255"/>
      <c r="I98" s="255"/>
      <c r="J98" s="255"/>
      <c r="K98" s="255"/>
      <c r="L98" s="255"/>
      <c r="M98" s="255"/>
      <c r="N98" s="255"/>
      <c r="O98" s="255"/>
      <c r="P98" s="254"/>
      <c r="Q98" s="255"/>
      <c r="R98" s="255"/>
      <c r="S98" s="255"/>
      <c r="T98" s="227">
        <v>-1.6360681187736509E-2</v>
      </c>
      <c r="U98" s="226">
        <v>-1.4000209815415278E-2</v>
      </c>
      <c r="V98" s="226">
        <v>4.532261055315695E-2</v>
      </c>
      <c r="W98" s="226">
        <v>5.0338310706934328E-2</v>
      </c>
      <c r="X98" s="226">
        <v>1.0482488143431751E-2</v>
      </c>
      <c r="Y98" s="226">
        <v>6.6696899870185525E-4</v>
      </c>
      <c r="Z98" s="226">
        <v>-2.5872005910384972E-2</v>
      </c>
      <c r="AA98" s="226">
        <v>-4.0432075827649523E-2</v>
      </c>
      <c r="AB98" s="226">
        <v>-2.635088673643075E-2</v>
      </c>
      <c r="AC98" s="226">
        <v>-2.2437097499433727E-2</v>
      </c>
      <c r="AD98" s="226">
        <v>-3.5586207707441367E-4</v>
      </c>
      <c r="AE98" s="228">
        <v>2.2154436954688519E-2</v>
      </c>
      <c r="AF98" s="225">
        <v>1.81796953700173E-3</v>
      </c>
      <c r="AG98" s="226">
        <v>1.6674573892191184E-2</v>
      </c>
      <c r="AH98" s="226">
        <v>-3.1625484061260589E-2</v>
      </c>
      <c r="AI98" s="229">
        <v>2.7937460788703974E-4</v>
      </c>
      <c r="AJ98" s="227">
        <v>3.0359812313955393E-2</v>
      </c>
      <c r="AK98" s="226">
        <v>6.4455521214496936E-2</v>
      </c>
      <c r="AL98" s="226">
        <v>-1.5272104930400968E-2</v>
      </c>
      <c r="AM98" s="226">
        <v>-6.4749519626461027E-2</v>
      </c>
      <c r="AN98" s="226">
        <v>-2.7945304869043158E-2</v>
      </c>
      <c r="AO98" s="226">
        <v>-2.0694243358528354E-2</v>
      </c>
      <c r="AP98" s="226">
        <v>-8.3764316467221291E-3</v>
      </c>
      <c r="AQ98" s="226" t="s">
        <v>174</v>
      </c>
      <c r="AR98" s="226" t="s">
        <v>174</v>
      </c>
      <c r="AS98" s="226" t="s">
        <v>174</v>
      </c>
      <c r="AT98" s="226" t="s">
        <v>174</v>
      </c>
      <c r="AU98" s="228" t="s">
        <v>174</v>
      </c>
      <c r="AV98" s="225">
        <v>2.8259821451743661E-2</v>
      </c>
      <c r="AW98" s="226">
        <v>-3.45985510594898E-2</v>
      </c>
      <c r="AX98" s="226" t="s">
        <v>174</v>
      </c>
      <c r="AY98" s="229" t="s">
        <v>174</v>
      </c>
    </row>
    <row r="99" spans="1:51" x14ac:dyDescent="0.3">
      <c r="A99" s="246" t="s">
        <v>143</v>
      </c>
      <c r="B99" s="224"/>
      <c r="C99" s="290" t="s">
        <v>140</v>
      </c>
      <c r="D99" s="254">
        <v>3388.1</v>
      </c>
      <c r="E99" s="255">
        <v>3152.1</v>
      </c>
      <c r="F99" s="255">
        <v>3587.6</v>
      </c>
      <c r="G99" s="255">
        <v>3572.3</v>
      </c>
      <c r="H99" s="255">
        <v>3868.1000000000004</v>
      </c>
      <c r="I99" s="255">
        <v>3794.7000000000003</v>
      </c>
      <c r="J99" s="255">
        <v>4180.8999999999996</v>
      </c>
      <c r="K99" s="255">
        <v>4177.5</v>
      </c>
      <c r="L99" s="255">
        <v>3750.3</v>
      </c>
      <c r="M99" s="255">
        <v>3855.2</v>
      </c>
      <c r="N99" s="255">
        <v>4030.1</v>
      </c>
      <c r="O99" s="255">
        <v>4820.1000000000004</v>
      </c>
      <c r="P99" s="254">
        <v>10127.799999999999</v>
      </c>
      <c r="Q99" s="255">
        <v>11235.1</v>
      </c>
      <c r="R99" s="255">
        <v>12108.7</v>
      </c>
      <c r="S99" s="255">
        <v>12705.4</v>
      </c>
      <c r="T99" s="256">
        <v>3763.1</v>
      </c>
      <c r="U99" s="255">
        <v>3638.3</v>
      </c>
      <c r="V99" s="255">
        <v>3098.9</v>
      </c>
      <c r="W99" s="255">
        <v>2354.1</v>
      </c>
      <c r="X99" s="255">
        <v>3106.6</v>
      </c>
      <c r="Y99" s="255">
        <v>3610.2999999999997</v>
      </c>
      <c r="Z99" s="255">
        <v>4156.8999999999996</v>
      </c>
      <c r="AA99" s="255">
        <v>4217.1000000000004</v>
      </c>
      <c r="AB99" s="255">
        <v>3901.7000000000003</v>
      </c>
      <c r="AC99" s="255">
        <v>3944.9</v>
      </c>
      <c r="AD99" s="255">
        <v>3795.8999999999996</v>
      </c>
      <c r="AE99" s="257">
        <v>4689.8</v>
      </c>
      <c r="AF99" s="254">
        <v>10500.3</v>
      </c>
      <c r="AG99" s="255">
        <v>9071</v>
      </c>
      <c r="AH99" s="255">
        <v>12275.7</v>
      </c>
      <c r="AI99" s="258">
        <v>12430.599999999999</v>
      </c>
      <c r="AJ99" s="256">
        <v>3300.5</v>
      </c>
      <c r="AK99" s="255">
        <v>2926</v>
      </c>
      <c r="AL99" s="255">
        <v>3559.6000000000004</v>
      </c>
      <c r="AM99" s="255">
        <v>3841</v>
      </c>
      <c r="AN99" s="255">
        <v>4443.3</v>
      </c>
      <c r="AO99" s="255">
        <v>4381</v>
      </c>
      <c r="AP99" s="255">
        <v>4806</v>
      </c>
      <c r="AQ99" s="255" t="s">
        <v>174</v>
      </c>
      <c r="AR99" s="255" t="s">
        <v>174</v>
      </c>
      <c r="AS99" s="255" t="s">
        <v>174</v>
      </c>
      <c r="AT99" s="255" t="s">
        <v>174</v>
      </c>
      <c r="AU99" s="257" t="s">
        <v>174</v>
      </c>
      <c r="AV99" s="254">
        <v>9786.1</v>
      </c>
      <c r="AW99" s="255">
        <v>12665.3</v>
      </c>
      <c r="AX99" s="255" t="s">
        <v>174</v>
      </c>
      <c r="AY99" s="258" t="s">
        <v>174</v>
      </c>
    </row>
    <row r="100" spans="1:51" x14ac:dyDescent="0.3">
      <c r="A100" s="301"/>
      <c r="B100" s="224"/>
      <c r="C100" s="290" t="s">
        <v>45</v>
      </c>
      <c r="D100" s="254"/>
      <c r="E100" s="255"/>
      <c r="F100" s="255"/>
      <c r="G100" s="255"/>
      <c r="H100" s="255"/>
      <c r="I100" s="255"/>
      <c r="J100" s="255"/>
      <c r="K100" s="255"/>
      <c r="L100" s="255"/>
      <c r="M100" s="255"/>
      <c r="N100" s="255"/>
      <c r="O100" s="255"/>
      <c r="P100" s="254"/>
      <c r="Q100" s="255"/>
      <c r="R100" s="255"/>
      <c r="S100" s="255"/>
      <c r="T100" s="227">
        <v>0.11068150290723415</v>
      </c>
      <c r="U100" s="226">
        <v>0.15424637543225161</v>
      </c>
      <c r="V100" s="226">
        <v>-0.13621919946482322</v>
      </c>
      <c r="W100" s="226">
        <v>-0.3410127928785377</v>
      </c>
      <c r="X100" s="226">
        <v>-0.19686667873116009</v>
      </c>
      <c r="Y100" s="226">
        <v>-4.8594091759559525E-2</v>
      </c>
      <c r="Z100" s="226">
        <v>-5.740390824941999E-3</v>
      </c>
      <c r="AA100" s="226">
        <v>9.4793536804309662E-3</v>
      </c>
      <c r="AB100" s="226">
        <v>4.0370103725035356E-2</v>
      </c>
      <c r="AC100" s="226">
        <v>2.3267275368333749E-2</v>
      </c>
      <c r="AD100" s="226">
        <v>-5.8112701918066619E-2</v>
      </c>
      <c r="AE100" s="228">
        <v>-2.703263417771419E-2</v>
      </c>
      <c r="AF100" s="225">
        <v>3.6779952210746661E-2</v>
      </c>
      <c r="AG100" s="226">
        <v>-0.19261955834839034</v>
      </c>
      <c r="AH100" s="226">
        <v>1.3791736520022793E-2</v>
      </c>
      <c r="AI100" s="229">
        <v>-2.162859886347546E-2</v>
      </c>
      <c r="AJ100" s="227">
        <v>-0.12293056256809544</v>
      </c>
      <c r="AK100" s="226">
        <v>-0.1957782480828959</v>
      </c>
      <c r="AL100" s="226">
        <v>0.14866565555519709</v>
      </c>
      <c r="AM100" s="226">
        <v>0.63162142644747465</v>
      </c>
      <c r="AN100" s="226">
        <v>0.43027747376553155</v>
      </c>
      <c r="AO100" s="226">
        <v>0.21347256460681946</v>
      </c>
      <c r="AP100" s="226">
        <v>0.1561500156366524</v>
      </c>
      <c r="AQ100" s="226" t="s">
        <v>174</v>
      </c>
      <c r="AR100" s="226" t="s">
        <v>174</v>
      </c>
      <c r="AS100" s="226" t="s">
        <v>174</v>
      </c>
      <c r="AT100" s="226" t="s">
        <v>174</v>
      </c>
      <c r="AU100" s="228" t="s">
        <v>174</v>
      </c>
      <c r="AV100" s="225">
        <v>-6.8017104273211143E-2</v>
      </c>
      <c r="AW100" s="226">
        <v>0.39624076728034385</v>
      </c>
      <c r="AX100" s="226" t="s">
        <v>174</v>
      </c>
      <c r="AY100" s="229" t="s">
        <v>174</v>
      </c>
    </row>
    <row r="101" spans="1:51" x14ac:dyDescent="0.3">
      <c r="A101" s="246"/>
      <c r="B101" s="224"/>
      <c r="C101" s="290" t="s">
        <v>141</v>
      </c>
      <c r="D101" s="254">
        <v>95200</v>
      </c>
      <c r="E101" s="255">
        <v>90640</v>
      </c>
      <c r="F101" s="255">
        <v>102732</v>
      </c>
      <c r="G101" s="255">
        <v>98707</v>
      </c>
      <c r="H101" s="255">
        <v>107027</v>
      </c>
      <c r="I101" s="255">
        <v>104975</v>
      </c>
      <c r="J101" s="255">
        <v>111752</v>
      </c>
      <c r="K101" s="255">
        <v>108911</v>
      </c>
      <c r="L101" s="255">
        <v>104069</v>
      </c>
      <c r="M101" s="255">
        <v>108265</v>
      </c>
      <c r="N101" s="255">
        <v>109532</v>
      </c>
      <c r="O101" s="255">
        <v>127715</v>
      </c>
      <c r="P101" s="254">
        <v>288572</v>
      </c>
      <c r="Q101" s="255">
        <v>310709</v>
      </c>
      <c r="R101" s="255">
        <v>324732</v>
      </c>
      <c r="S101" s="255">
        <v>345512</v>
      </c>
      <c r="T101" s="256">
        <v>107155</v>
      </c>
      <c r="U101" s="255">
        <v>105662</v>
      </c>
      <c r="V101" s="255">
        <v>83479</v>
      </c>
      <c r="W101" s="255">
        <v>59929</v>
      </c>
      <c r="X101" s="255">
        <v>82200</v>
      </c>
      <c r="Y101" s="255">
        <v>96407</v>
      </c>
      <c r="Z101" s="255">
        <v>110482</v>
      </c>
      <c r="AA101" s="255">
        <v>111746</v>
      </c>
      <c r="AB101" s="255">
        <v>108404</v>
      </c>
      <c r="AC101" s="255">
        <v>110578</v>
      </c>
      <c r="AD101" s="255">
        <v>102038</v>
      </c>
      <c r="AE101" s="257">
        <v>120571</v>
      </c>
      <c r="AF101" s="254">
        <v>296296</v>
      </c>
      <c r="AG101" s="255">
        <v>238536</v>
      </c>
      <c r="AH101" s="255">
        <v>330632</v>
      </c>
      <c r="AI101" s="258">
        <v>333187</v>
      </c>
      <c r="AJ101" s="256">
        <v>89943</v>
      </c>
      <c r="AK101" s="255">
        <v>78558</v>
      </c>
      <c r="AL101" s="255">
        <v>96633</v>
      </c>
      <c r="AM101" s="255">
        <v>104737</v>
      </c>
      <c r="AN101" s="255">
        <v>122032</v>
      </c>
      <c r="AO101" s="255">
        <v>120693</v>
      </c>
      <c r="AP101" s="255">
        <v>129695</v>
      </c>
      <c r="AQ101" s="255" t="s">
        <v>174</v>
      </c>
      <c r="AR101" s="255" t="s">
        <v>174</v>
      </c>
      <c r="AS101" s="255" t="s">
        <v>174</v>
      </c>
      <c r="AT101" s="255" t="s">
        <v>174</v>
      </c>
      <c r="AU101" s="257" t="s">
        <v>174</v>
      </c>
      <c r="AV101" s="254">
        <v>265134</v>
      </c>
      <c r="AW101" s="255">
        <v>347462</v>
      </c>
      <c r="AX101" s="255" t="s">
        <v>174</v>
      </c>
      <c r="AY101" s="258" t="s">
        <v>174</v>
      </c>
    </row>
    <row r="102" spans="1:51" x14ac:dyDescent="0.3">
      <c r="A102" s="302"/>
      <c r="B102" s="224"/>
      <c r="C102" s="290" t="s">
        <v>45</v>
      </c>
      <c r="D102" s="254"/>
      <c r="E102" s="255"/>
      <c r="F102" s="255"/>
      <c r="G102" s="255"/>
      <c r="H102" s="255"/>
      <c r="I102" s="255"/>
      <c r="J102" s="255"/>
      <c r="K102" s="255"/>
      <c r="L102" s="255"/>
      <c r="M102" s="255"/>
      <c r="N102" s="255"/>
      <c r="O102" s="255"/>
      <c r="P102" s="254"/>
      <c r="Q102" s="255"/>
      <c r="R102" s="255"/>
      <c r="S102" s="255"/>
      <c r="T102" s="227">
        <v>0.12557773109243697</v>
      </c>
      <c r="U102" s="226">
        <v>0.1657325684024713</v>
      </c>
      <c r="V102" s="226">
        <v>-0.18740995989565082</v>
      </c>
      <c r="W102" s="226">
        <v>-0.39285967560558016</v>
      </c>
      <c r="X102" s="226">
        <v>-0.23196950302260178</v>
      </c>
      <c r="Y102" s="226">
        <v>-8.1619433198380567E-2</v>
      </c>
      <c r="Z102" s="226">
        <v>-1.1364449853246474E-2</v>
      </c>
      <c r="AA102" s="226">
        <v>2.603042851502603E-2</v>
      </c>
      <c r="AB102" s="226">
        <v>4.1655055780299606E-2</v>
      </c>
      <c r="AC102" s="226">
        <v>2.1364245139241674E-2</v>
      </c>
      <c r="AD102" s="226">
        <v>-6.8418361757294668E-2</v>
      </c>
      <c r="AE102" s="228">
        <v>-5.5937047331950047E-2</v>
      </c>
      <c r="AF102" s="225">
        <v>2.6766283631121521E-2</v>
      </c>
      <c r="AG102" s="226">
        <v>-0.23228487105297882</v>
      </c>
      <c r="AH102" s="226">
        <v>1.8168828449305889E-2</v>
      </c>
      <c r="AI102" s="229">
        <v>-3.5671698812197547E-2</v>
      </c>
      <c r="AJ102" s="227">
        <v>-0.16062712892538847</v>
      </c>
      <c r="AK102" s="226">
        <v>-0.25651606064621152</v>
      </c>
      <c r="AL102" s="226">
        <v>0.15757256315959703</v>
      </c>
      <c r="AM102" s="226">
        <v>0.747684760299688</v>
      </c>
      <c r="AN102" s="226">
        <v>0.48457420924574207</v>
      </c>
      <c r="AO102" s="226">
        <v>0.2519111682761625</v>
      </c>
      <c r="AP102" s="226">
        <v>0.17390163103491971</v>
      </c>
      <c r="AQ102" s="226" t="s">
        <v>174</v>
      </c>
      <c r="AR102" s="226" t="s">
        <v>174</v>
      </c>
      <c r="AS102" s="226" t="s">
        <v>174</v>
      </c>
      <c r="AT102" s="226" t="s">
        <v>174</v>
      </c>
      <c r="AU102" s="228" t="s">
        <v>174</v>
      </c>
      <c r="AV102" s="225">
        <v>-0.10517185517185518</v>
      </c>
      <c r="AW102" s="226">
        <v>0.45664386088473019</v>
      </c>
      <c r="AX102" s="226" t="s">
        <v>174</v>
      </c>
      <c r="AY102" s="229" t="s">
        <v>174</v>
      </c>
    </row>
    <row r="103" spans="1:51" x14ac:dyDescent="0.3">
      <c r="A103" s="246"/>
      <c r="B103" s="224"/>
      <c r="C103" s="290" t="s">
        <v>142</v>
      </c>
      <c r="D103" s="254">
        <v>35.589285714285715</v>
      </c>
      <c r="E103" s="255">
        <v>34.776037069726392</v>
      </c>
      <c r="F103" s="255">
        <v>34.921932796012925</v>
      </c>
      <c r="G103" s="255">
        <v>36.190948970184486</v>
      </c>
      <c r="H103" s="255">
        <v>36.141347510441292</v>
      </c>
      <c r="I103" s="255">
        <v>36.148606811145513</v>
      </c>
      <c r="J103" s="255">
        <v>37.412305820030063</v>
      </c>
      <c r="K103" s="255">
        <v>38.357007097538357</v>
      </c>
      <c r="L103" s="255">
        <v>36.036667979897949</v>
      </c>
      <c r="M103" s="255">
        <v>35.60892255114765</v>
      </c>
      <c r="N103" s="255">
        <v>36.793813680020449</v>
      </c>
      <c r="O103" s="255">
        <v>37.741064088008457</v>
      </c>
      <c r="P103" s="254">
        <v>35.096267136104679</v>
      </c>
      <c r="Q103" s="255">
        <v>36.1595576568429</v>
      </c>
      <c r="R103" s="255">
        <v>37.288286956628852</v>
      </c>
      <c r="S103" s="255">
        <v>36.772673597443791</v>
      </c>
      <c r="T103" s="256">
        <v>35.118286594185989</v>
      </c>
      <c r="U103" s="255">
        <v>34.433381915920577</v>
      </c>
      <c r="V103" s="255">
        <v>37.121910899747242</v>
      </c>
      <c r="W103" s="255">
        <v>39.281483088321181</v>
      </c>
      <c r="X103" s="255">
        <v>37.793187347931877</v>
      </c>
      <c r="Y103" s="255">
        <v>37.44852552200566</v>
      </c>
      <c r="Z103" s="255">
        <v>37.625133505910462</v>
      </c>
      <c r="AA103" s="255">
        <v>37.738263562006694</v>
      </c>
      <c r="AB103" s="255">
        <v>35.992214309435077</v>
      </c>
      <c r="AC103" s="255">
        <v>35.675269945197059</v>
      </c>
      <c r="AD103" s="255">
        <v>37.200846743370114</v>
      </c>
      <c r="AE103" s="257">
        <v>38.896583755629464</v>
      </c>
      <c r="AF103" s="254">
        <v>35.438547938547941</v>
      </c>
      <c r="AG103" s="255">
        <v>38.027802931213735</v>
      </c>
      <c r="AH103" s="255">
        <v>37.127985191995933</v>
      </c>
      <c r="AI103" s="258">
        <v>37.308178290269424</v>
      </c>
      <c r="AJ103" s="256">
        <v>36.695462681920773</v>
      </c>
      <c r="AK103" s="255">
        <v>37.246365742508722</v>
      </c>
      <c r="AL103" s="255">
        <v>36.836277462150619</v>
      </c>
      <c r="AM103" s="255">
        <v>36.672809035966274</v>
      </c>
      <c r="AN103" s="255">
        <v>36.410941392421662</v>
      </c>
      <c r="AO103" s="255">
        <v>36.298708292941598</v>
      </c>
      <c r="AP103" s="255">
        <v>37.056170245576162</v>
      </c>
      <c r="AQ103" s="255" t="s">
        <v>174</v>
      </c>
      <c r="AR103" s="255" t="s">
        <v>174</v>
      </c>
      <c r="AS103" s="255" t="s">
        <v>174</v>
      </c>
      <c r="AT103" s="255" t="s">
        <v>174</v>
      </c>
      <c r="AU103" s="257" t="s">
        <v>174</v>
      </c>
      <c r="AV103" s="254">
        <v>36.910015313011534</v>
      </c>
      <c r="AW103" s="255">
        <v>36.450892471694743</v>
      </c>
      <c r="AX103" s="255" t="s">
        <v>174</v>
      </c>
      <c r="AY103" s="258" t="s">
        <v>174</v>
      </c>
    </row>
    <row r="104" spans="1:51" x14ac:dyDescent="0.3">
      <c r="A104" s="246"/>
      <c r="B104" s="224"/>
      <c r="C104" s="290" t="s">
        <v>45</v>
      </c>
      <c r="D104" s="254"/>
      <c r="E104" s="255"/>
      <c r="F104" s="255"/>
      <c r="G104" s="255"/>
      <c r="H104" s="255"/>
      <c r="I104" s="255"/>
      <c r="J104" s="255"/>
      <c r="K104" s="255"/>
      <c r="L104" s="255"/>
      <c r="M104" s="255"/>
      <c r="N104" s="255"/>
      <c r="O104" s="255"/>
      <c r="P104" s="254"/>
      <c r="Q104" s="255"/>
      <c r="R104" s="255"/>
      <c r="S104" s="255"/>
      <c r="T104" s="227">
        <v>-1.3234295396680725E-2</v>
      </c>
      <c r="U104" s="226">
        <v>-9.8531972783094009E-3</v>
      </c>
      <c r="V104" s="226">
        <v>6.2997031595728017E-2</v>
      </c>
      <c r="W104" s="226">
        <v>8.539522190155327E-2</v>
      </c>
      <c r="X104" s="226">
        <v>4.5704987535768141E-2</v>
      </c>
      <c r="Y104" s="226">
        <v>3.5960409695771467E-2</v>
      </c>
      <c r="Z104" s="226">
        <v>5.6887080658485738E-3</v>
      </c>
      <c r="AA104" s="226">
        <v>-1.6131173476550336E-2</v>
      </c>
      <c r="AB104" s="226">
        <v>-1.2335677229556568E-3</v>
      </c>
      <c r="AC104" s="226">
        <v>1.8632238578437489E-3</v>
      </c>
      <c r="AD104" s="226">
        <v>1.1062540754526076E-2</v>
      </c>
      <c r="AE104" s="228">
        <v>3.0617039968095464E-2</v>
      </c>
      <c r="AF104" s="225">
        <v>9.7526269992157417E-3</v>
      </c>
      <c r="AG104" s="226">
        <v>5.1666707101359829E-2</v>
      </c>
      <c r="AH104" s="226">
        <v>-4.2989844188704917E-3</v>
      </c>
      <c r="AI104" s="229">
        <v>1.4562571617388675E-2</v>
      </c>
      <c r="AJ104" s="227">
        <v>4.4910394005267161E-2</v>
      </c>
      <c r="AK104" s="226">
        <v>8.169350990433899E-2</v>
      </c>
      <c r="AL104" s="226">
        <v>-7.6944702110840844E-3</v>
      </c>
      <c r="AM104" s="226">
        <v>-6.6409764786363026E-2</v>
      </c>
      <c r="AN104" s="226">
        <v>-3.6573945001911932E-2</v>
      </c>
      <c r="AO104" s="226">
        <v>-3.0703938620718244E-2</v>
      </c>
      <c r="AP104" s="226">
        <v>-1.5121893461053703E-2</v>
      </c>
      <c r="AQ104" s="226" t="s">
        <v>174</v>
      </c>
      <c r="AR104" s="226" t="s">
        <v>174</v>
      </c>
      <c r="AS104" s="226" t="s">
        <v>174</v>
      </c>
      <c r="AT104" s="226" t="s">
        <v>174</v>
      </c>
      <c r="AU104" s="228" t="s">
        <v>174</v>
      </c>
      <c r="AV104" s="225">
        <v>4.1521661017691378E-2</v>
      </c>
      <c r="AW104" s="226">
        <v>-4.1467303866367787E-2</v>
      </c>
      <c r="AX104" s="226" t="s">
        <v>174</v>
      </c>
      <c r="AY104" s="229" t="s">
        <v>174</v>
      </c>
    </row>
    <row r="105" spans="1:51" x14ac:dyDescent="0.3">
      <c r="A105" s="246" t="s">
        <v>144</v>
      </c>
      <c r="B105" s="224"/>
      <c r="C105" s="290" t="s">
        <v>140</v>
      </c>
      <c r="D105" s="254">
        <v>3172.7</v>
      </c>
      <c r="E105" s="255">
        <v>2957</v>
      </c>
      <c r="F105" s="255">
        <v>3358.4</v>
      </c>
      <c r="G105" s="255">
        <v>3332</v>
      </c>
      <c r="H105" s="255">
        <v>3629.3</v>
      </c>
      <c r="I105" s="255">
        <v>3543.9</v>
      </c>
      <c r="J105" s="255">
        <v>3905.1</v>
      </c>
      <c r="K105" s="255">
        <v>3893.9</v>
      </c>
      <c r="L105" s="255">
        <v>3496.3</v>
      </c>
      <c r="M105" s="255">
        <v>3596.1</v>
      </c>
      <c r="N105" s="255">
        <v>3767.6</v>
      </c>
      <c r="O105" s="255">
        <v>4544.1000000000004</v>
      </c>
      <c r="P105" s="254">
        <v>9488.1</v>
      </c>
      <c r="Q105" s="255">
        <v>10505.2</v>
      </c>
      <c r="R105" s="255">
        <v>11295.3</v>
      </c>
      <c r="S105" s="255">
        <v>11907.8</v>
      </c>
      <c r="T105" s="256">
        <v>3501.7</v>
      </c>
      <c r="U105" s="255">
        <v>3392.8</v>
      </c>
      <c r="V105" s="255">
        <v>2922.5</v>
      </c>
      <c r="W105" s="255">
        <v>2200.1</v>
      </c>
      <c r="X105" s="255">
        <v>2922.6</v>
      </c>
      <c r="Y105" s="255">
        <v>3414.2</v>
      </c>
      <c r="Z105" s="255">
        <v>3932.4</v>
      </c>
      <c r="AA105" s="255">
        <v>3989.6</v>
      </c>
      <c r="AB105" s="255">
        <v>3677.3</v>
      </c>
      <c r="AC105" s="255">
        <v>3716.4</v>
      </c>
      <c r="AD105" s="255">
        <v>3545.7</v>
      </c>
      <c r="AE105" s="257">
        <v>4411.3</v>
      </c>
      <c r="AF105" s="254">
        <v>9817</v>
      </c>
      <c r="AG105" s="255">
        <v>8536.9</v>
      </c>
      <c r="AH105" s="255">
        <v>11599.3</v>
      </c>
      <c r="AI105" s="258">
        <v>11673.400000000001</v>
      </c>
      <c r="AJ105" s="256">
        <v>3053.2</v>
      </c>
      <c r="AK105" s="255">
        <v>2667.7</v>
      </c>
      <c r="AL105" s="255">
        <v>3265.3</v>
      </c>
      <c r="AM105" s="255">
        <v>3560.5</v>
      </c>
      <c r="AN105" s="255">
        <v>4132.1000000000004</v>
      </c>
      <c r="AO105" s="255">
        <v>4065.8</v>
      </c>
      <c r="AP105" s="255">
        <v>4458.7</v>
      </c>
      <c r="AQ105" s="255" t="s">
        <v>174</v>
      </c>
      <c r="AR105" s="255" t="s">
        <v>174</v>
      </c>
      <c r="AS105" s="255" t="s">
        <v>174</v>
      </c>
      <c r="AT105" s="255" t="s">
        <v>174</v>
      </c>
      <c r="AU105" s="257" t="s">
        <v>174</v>
      </c>
      <c r="AV105" s="254">
        <v>8986.2000000000007</v>
      </c>
      <c r="AW105" s="255">
        <v>11758.400000000001</v>
      </c>
      <c r="AX105" s="255" t="s">
        <v>174</v>
      </c>
      <c r="AY105" s="258" t="s">
        <v>174</v>
      </c>
    </row>
    <row r="106" spans="1:51" x14ac:dyDescent="0.3">
      <c r="A106" s="301"/>
      <c r="B106" s="224"/>
      <c r="C106" s="290" t="s">
        <v>45</v>
      </c>
      <c r="D106" s="254"/>
      <c r="E106" s="255"/>
      <c r="F106" s="255"/>
      <c r="G106" s="255"/>
      <c r="H106" s="255"/>
      <c r="I106" s="255"/>
      <c r="J106" s="255"/>
      <c r="K106" s="255"/>
      <c r="L106" s="255"/>
      <c r="M106" s="255"/>
      <c r="N106" s="255"/>
      <c r="O106" s="255"/>
      <c r="P106" s="254"/>
      <c r="Q106" s="255"/>
      <c r="R106" s="255"/>
      <c r="S106" s="255"/>
      <c r="T106" s="227">
        <v>0.10369716645128756</v>
      </c>
      <c r="U106" s="226">
        <v>0.14737910043963481</v>
      </c>
      <c r="V106" s="226">
        <v>-0.12979394949976181</v>
      </c>
      <c r="W106" s="226">
        <v>-0.33970588235294119</v>
      </c>
      <c r="X106" s="226">
        <v>-0.19472074504725437</v>
      </c>
      <c r="Y106" s="226">
        <v>-3.6598098140466793E-2</v>
      </c>
      <c r="Z106" s="226">
        <v>6.990858108627227E-3</v>
      </c>
      <c r="AA106" s="226">
        <v>2.4576902334420458E-2</v>
      </c>
      <c r="AB106" s="226">
        <v>5.1769012956554068E-2</v>
      </c>
      <c r="AC106" s="226">
        <v>3.3452907316259335E-2</v>
      </c>
      <c r="AD106" s="226">
        <v>-5.8896910500053107E-2</v>
      </c>
      <c r="AE106" s="228">
        <v>-2.9224708963271093E-2</v>
      </c>
      <c r="AF106" s="225">
        <v>3.4664474446938758E-2</v>
      </c>
      <c r="AG106" s="226">
        <v>-0.18736435289190123</v>
      </c>
      <c r="AH106" s="226">
        <v>2.6913849123086597E-2</v>
      </c>
      <c r="AI106" s="229">
        <v>-1.9684576496078018E-2</v>
      </c>
      <c r="AJ106" s="227">
        <v>-0.12808064654310763</v>
      </c>
      <c r="AK106" s="226">
        <v>-0.21371728365951437</v>
      </c>
      <c r="AL106" s="226">
        <v>0.11729683490162539</v>
      </c>
      <c r="AM106" s="226">
        <v>0.61833553020317267</v>
      </c>
      <c r="AN106" s="226">
        <v>0.41384383767877936</v>
      </c>
      <c r="AO106" s="226">
        <v>0.19084997949739335</v>
      </c>
      <c r="AP106" s="226">
        <v>0.13383684264062651</v>
      </c>
      <c r="AQ106" s="226" t="s">
        <v>174</v>
      </c>
      <c r="AR106" s="226" t="s">
        <v>174</v>
      </c>
      <c r="AS106" s="226" t="s">
        <v>174</v>
      </c>
      <c r="AT106" s="226" t="s">
        <v>174</v>
      </c>
      <c r="AU106" s="228" t="s">
        <v>174</v>
      </c>
      <c r="AV106" s="225">
        <v>-8.4628705307120231E-2</v>
      </c>
      <c r="AW106" s="226">
        <v>0.37736180580772904</v>
      </c>
      <c r="AX106" s="226" t="s">
        <v>174</v>
      </c>
      <c r="AY106" s="229" t="s">
        <v>174</v>
      </c>
    </row>
    <row r="107" spans="1:51" x14ac:dyDescent="0.3">
      <c r="A107" s="246"/>
      <c r="B107" s="224"/>
      <c r="C107" s="290" t="s">
        <v>141</v>
      </c>
      <c r="D107" s="254">
        <v>90330</v>
      </c>
      <c r="E107" s="255">
        <v>86154</v>
      </c>
      <c r="F107" s="255">
        <v>97616</v>
      </c>
      <c r="G107" s="255">
        <v>93396</v>
      </c>
      <c r="H107" s="255">
        <v>101669</v>
      </c>
      <c r="I107" s="255">
        <v>99479</v>
      </c>
      <c r="J107" s="255">
        <v>105816</v>
      </c>
      <c r="K107" s="255">
        <v>102920</v>
      </c>
      <c r="L107" s="255">
        <v>98203</v>
      </c>
      <c r="M107" s="255">
        <v>102130</v>
      </c>
      <c r="N107" s="255">
        <v>103343</v>
      </c>
      <c r="O107" s="255">
        <v>121225</v>
      </c>
      <c r="P107" s="254">
        <v>274100</v>
      </c>
      <c r="Q107" s="255">
        <v>294544</v>
      </c>
      <c r="R107" s="255">
        <v>306939</v>
      </c>
      <c r="S107" s="255">
        <v>326698</v>
      </c>
      <c r="T107" s="256">
        <v>100987</v>
      </c>
      <c r="U107" s="255">
        <v>99863</v>
      </c>
      <c r="V107" s="255">
        <v>78604</v>
      </c>
      <c r="W107" s="255">
        <v>55378</v>
      </c>
      <c r="X107" s="255">
        <v>77156</v>
      </c>
      <c r="Y107" s="255">
        <v>91271</v>
      </c>
      <c r="Z107" s="255">
        <v>104927</v>
      </c>
      <c r="AA107" s="255">
        <v>105997</v>
      </c>
      <c r="AB107" s="255">
        <v>102264</v>
      </c>
      <c r="AC107" s="255">
        <v>104015</v>
      </c>
      <c r="AD107" s="255">
        <v>95484</v>
      </c>
      <c r="AE107" s="257">
        <v>113322</v>
      </c>
      <c r="AF107" s="254">
        <v>279454</v>
      </c>
      <c r="AG107" s="255">
        <v>223805</v>
      </c>
      <c r="AH107" s="255">
        <v>313188</v>
      </c>
      <c r="AI107" s="258">
        <v>312821</v>
      </c>
      <c r="AJ107" s="256">
        <v>83245</v>
      </c>
      <c r="AK107" s="255">
        <v>71920</v>
      </c>
      <c r="AL107" s="255">
        <v>89027</v>
      </c>
      <c r="AM107" s="255">
        <v>97477</v>
      </c>
      <c r="AN107" s="255">
        <v>114221</v>
      </c>
      <c r="AO107" s="255">
        <v>112659</v>
      </c>
      <c r="AP107" s="255">
        <v>121112</v>
      </c>
      <c r="AQ107" s="255" t="s">
        <v>174</v>
      </c>
      <c r="AR107" s="255" t="s">
        <v>174</v>
      </c>
      <c r="AS107" s="255" t="s">
        <v>174</v>
      </c>
      <c r="AT107" s="255" t="s">
        <v>174</v>
      </c>
      <c r="AU107" s="257" t="s">
        <v>174</v>
      </c>
      <c r="AV107" s="254">
        <v>244192</v>
      </c>
      <c r="AW107" s="255">
        <v>324357</v>
      </c>
      <c r="AX107" s="255" t="s">
        <v>174</v>
      </c>
      <c r="AY107" s="258" t="s">
        <v>174</v>
      </c>
    </row>
    <row r="108" spans="1:51" x14ac:dyDescent="0.3">
      <c r="A108" s="302"/>
      <c r="B108" s="224"/>
      <c r="C108" s="290" t="s">
        <v>45</v>
      </c>
      <c r="D108" s="254"/>
      <c r="E108" s="255"/>
      <c r="F108" s="255"/>
      <c r="G108" s="255"/>
      <c r="H108" s="255"/>
      <c r="I108" s="255"/>
      <c r="J108" s="255"/>
      <c r="K108" s="255"/>
      <c r="L108" s="255"/>
      <c r="M108" s="255"/>
      <c r="N108" s="255"/>
      <c r="O108" s="255"/>
      <c r="P108" s="254"/>
      <c r="Q108" s="255"/>
      <c r="R108" s="255"/>
      <c r="S108" s="255"/>
      <c r="T108" s="227">
        <v>0.11797852319273774</v>
      </c>
      <c r="U108" s="226">
        <v>0.15912203728207627</v>
      </c>
      <c r="V108" s="226">
        <v>-0.19476315358138011</v>
      </c>
      <c r="W108" s="226">
        <v>-0.40706240095935586</v>
      </c>
      <c r="X108" s="226">
        <v>-0.24110594183084322</v>
      </c>
      <c r="Y108" s="226">
        <v>-8.2509876456337519E-2</v>
      </c>
      <c r="Z108" s="226">
        <v>-8.4013759733877671E-3</v>
      </c>
      <c r="AA108" s="226">
        <v>2.9897007384376215E-2</v>
      </c>
      <c r="AB108" s="226">
        <v>4.1353115485270306E-2</v>
      </c>
      <c r="AC108" s="226">
        <v>1.8456868696759034E-2</v>
      </c>
      <c r="AD108" s="226">
        <v>-7.604772456770173E-2</v>
      </c>
      <c r="AE108" s="228">
        <v>-6.5192823262528357E-2</v>
      </c>
      <c r="AF108" s="225">
        <v>1.9533017147026634E-2</v>
      </c>
      <c r="AG108" s="226">
        <v>-0.24016445760225977</v>
      </c>
      <c r="AH108" s="226">
        <v>2.0359094152258266E-2</v>
      </c>
      <c r="AI108" s="229">
        <v>-4.2476537964725836E-2</v>
      </c>
      <c r="AJ108" s="227">
        <v>-0.17568597938348501</v>
      </c>
      <c r="AK108" s="226">
        <v>-0.27981334428166588</v>
      </c>
      <c r="AL108" s="226">
        <v>0.13260139433107729</v>
      </c>
      <c r="AM108" s="226">
        <v>0.76021163638990208</v>
      </c>
      <c r="AN108" s="226">
        <v>0.48039037793561096</v>
      </c>
      <c r="AO108" s="226">
        <v>0.23433511191944867</v>
      </c>
      <c r="AP108" s="226">
        <v>0.15425009768696332</v>
      </c>
      <c r="AQ108" s="226" t="s">
        <v>174</v>
      </c>
      <c r="AR108" s="226" t="s">
        <v>174</v>
      </c>
      <c r="AS108" s="226" t="s">
        <v>174</v>
      </c>
      <c r="AT108" s="226" t="s">
        <v>174</v>
      </c>
      <c r="AU108" s="228" t="s">
        <v>174</v>
      </c>
      <c r="AV108" s="225">
        <v>-0.12618176873474704</v>
      </c>
      <c r="AW108" s="226">
        <v>0.44928397488885413</v>
      </c>
      <c r="AX108" s="226" t="s">
        <v>174</v>
      </c>
      <c r="AY108" s="229" t="s">
        <v>174</v>
      </c>
    </row>
    <row r="109" spans="1:51" x14ac:dyDescent="0.3">
      <c r="A109" s="246"/>
      <c r="B109" s="224"/>
      <c r="C109" s="290" t="s">
        <v>142</v>
      </c>
      <c r="D109" s="254">
        <v>35.123436289161958</v>
      </c>
      <c r="E109" s="255">
        <v>34.322260138821179</v>
      </c>
      <c r="F109" s="255">
        <v>34.404196033437138</v>
      </c>
      <c r="G109" s="255">
        <v>35.67604608334404</v>
      </c>
      <c r="H109" s="255">
        <v>35.69721350657526</v>
      </c>
      <c r="I109" s="255">
        <v>35.624604187818534</v>
      </c>
      <c r="J109" s="255">
        <v>36.904626899523699</v>
      </c>
      <c r="K109" s="255">
        <v>37.834240186552663</v>
      </c>
      <c r="L109" s="255">
        <v>35.602781992403493</v>
      </c>
      <c r="M109" s="255">
        <v>35.211005581122102</v>
      </c>
      <c r="N109" s="255">
        <v>36.457234645791203</v>
      </c>
      <c r="O109" s="255">
        <v>37.484842235512474</v>
      </c>
      <c r="P109" s="254">
        <v>34.615468807004746</v>
      </c>
      <c r="Q109" s="255">
        <v>35.665978597425173</v>
      </c>
      <c r="R109" s="255">
        <v>36.799820159706002</v>
      </c>
      <c r="S109" s="255">
        <v>36.44895285554243</v>
      </c>
      <c r="T109" s="256">
        <v>34.674760117638904</v>
      </c>
      <c r="U109" s="255">
        <v>33.974545126823749</v>
      </c>
      <c r="V109" s="255">
        <v>37.180041728156326</v>
      </c>
      <c r="W109" s="255">
        <v>39.728773159016214</v>
      </c>
      <c r="X109" s="255">
        <v>37.879102078905078</v>
      </c>
      <c r="Y109" s="255">
        <v>37.407281611903016</v>
      </c>
      <c r="Z109" s="255">
        <v>37.477484346259779</v>
      </c>
      <c r="AA109" s="255">
        <v>37.638801098144285</v>
      </c>
      <c r="AB109" s="255">
        <v>35.958890714229838</v>
      </c>
      <c r="AC109" s="255">
        <v>35.729462096812959</v>
      </c>
      <c r="AD109" s="255">
        <v>37.133970089229607</v>
      </c>
      <c r="AE109" s="257">
        <v>38.927128006918338</v>
      </c>
      <c r="AF109" s="254">
        <v>35.129216257416246</v>
      </c>
      <c r="AG109" s="255">
        <v>38.144366747838518</v>
      </c>
      <c r="AH109" s="255">
        <v>37.036221055723722</v>
      </c>
      <c r="AI109" s="258">
        <v>37.316548441440958</v>
      </c>
      <c r="AJ109" s="256">
        <v>36.677277914589467</v>
      </c>
      <c r="AK109" s="255">
        <v>37.092602892102335</v>
      </c>
      <c r="AL109" s="255">
        <v>36.677637121322746</v>
      </c>
      <c r="AM109" s="255">
        <v>36.526565241031214</v>
      </c>
      <c r="AN109" s="255">
        <v>36.176359863772866</v>
      </c>
      <c r="AO109" s="255">
        <v>36.089438038683106</v>
      </c>
      <c r="AP109" s="255">
        <v>36.814683928925291</v>
      </c>
      <c r="AQ109" s="255" t="s">
        <v>174</v>
      </c>
      <c r="AR109" s="255" t="s">
        <v>174</v>
      </c>
      <c r="AS109" s="255" t="s">
        <v>174</v>
      </c>
      <c r="AT109" s="255" t="s">
        <v>174</v>
      </c>
      <c r="AU109" s="257" t="s">
        <v>174</v>
      </c>
      <c r="AV109" s="254">
        <v>36.799731358930678</v>
      </c>
      <c r="AW109" s="255">
        <v>36.251414336672255</v>
      </c>
      <c r="AX109" s="255" t="s">
        <v>174</v>
      </c>
      <c r="AY109" s="258" t="s">
        <v>174</v>
      </c>
    </row>
    <row r="110" spans="1:51" x14ac:dyDescent="0.3">
      <c r="A110" s="246"/>
      <c r="B110" s="224"/>
      <c r="C110" s="290" t="s">
        <v>45</v>
      </c>
      <c r="D110" s="254"/>
      <c r="E110" s="255"/>
      <c r="F110" s="255"/>
      <c r="G110" s="255"/>
      <c r="H110" s="255"/>
      <c r="I110" s="255"/>
      <c r="J110" s="255"/>
      <c r="K110" s="255"/>
      <c r="L110" s="255"/>
      <c r="M110" s="255"/>
      <c r="N110" s="255"/>
      <c r="O110" s="255"/>
      <c r="P110" s="254"/>
      <c r="Q110" s="255"/>
      <c r="R110" s="255"/>
      <c r="S110" s="255"/>
      <c r="T110" s="227">
        <v>-1.2774267524089103E-2</v>
      </c>
      <c r="U110" s="226">
        <v>-1.0130889125338709E-2</v>
      </c>
      <c r="V110" s="226">
        <v>8.0683347229546273E-2</v>
      </c>
      <c r="W110" s="226">
        <v>0.1135979885832768</v>
      </c>
      <c r="X110" s="226">
        <v>6.1122097721378853E-2</v>
      </c>
      <c r="Y110" s="226">
        <v>5.0040624021699329E-2</v>
      </c>
      <c r="Z110" s="226">
        <v>1.5522645664342796E-2</v>
      </c>
      <c r="AA110" s="226">
        <v>-5.1656670636098133E-3</v>
      </c>
      <c r="AB110" s="226">
        <v>1.0002272347771238E-2</v>
      </c>
      <c r="AC110" s="226">
        <v>1.4724274616252964E-2</v>
      </c>
      <c r="AD110" s="226">
        <v>1.8562445835878249E-2</v>
      </c>
      <c r="AE110" s="228">
        <v>3.8476506379409747E-2</v>
      </c>
      <c r="AF110" s="225">
        <v>1.4841556914218049E-2</v>
      </c>
      <c r="AG110" s="226">
        <v>6.9488858791393618E-2</v>
      </c>
      <c r="AH110" s="226">
        <v>6.4239687854933478E-3</v>
      </c>
      <c r="AI110" s="229">
        <v>2.3803031854908306E-2</v>
      </c>
      <c r="AJ110" s="227">
        <v>5.7751453511336363E-2</v>
      </c>
      <c r="AK110" s="226">
        <v>9.1776291739570678E-2</v>
      </c>
      <c r="AL110" s="226">
        <v>-1.3512749945439407E-2</v>
      </c>
      <c r="AM110" s="226">
        <v>-8.0601731776816204E-2</v>
      </c>
      <c r="AN110" s="226">
        <v>-4.4952021607726302E-2</v>
      </c>
      <c r="AO110" s="226">
        <v>-3.5229600132199182E-2</v>
      </c>
      <c r="AP110" s="226">
        <v>-1.7685296355827433E-2</v>
      </c>
      <c r="AQ110" s="226" t="s">
        <v>174</v>
      </c>
      <c r="AR110" s="226" t="s">
        <v>174</v>
      </c>
      <c r="AS110" s="226" t="s">
        <v>174</v>
      </c>
      <c r="AT110" s="226" t="s">
        <v>174</v>
      </c>
      <c r="AU110" s="228" t="s">
        <v>174</v>
      </c>
      <c r="AV110" s="225">
        <v>4.7553440682348395E-2</v>
      </c>
      <c r="AW110" s="226">
        <v>-4.9626001754860136E-2</v>
      </c>
      <c r="AX110" s="226" t="s">
        <v>174</v>
      </c>
      <c r="AY110" s="229" t="s">
        <v>174</v>
      </c>
    </row>
    <row r="111" spans="1:51" x14ac:dyDescent="0.3">
      <c r="A111" s="246" t="s">
        <v>145</v>
      </c>
      <c r="B111" s="224"/>
      <c r="C111" s="290" t="s">
        <v>140</v>
      </c>
      <c r="D111" s="254">
        <v>215.4</v>
      </c>
      <c r="E111" s="255">
        <v>195.1</v>
      </c>
      <c r="F111" s="255">
        <v>229.2</v>
      </c>
      <c r="G111" s="255">
        <v>240.3</v>
      </c>
      <c r="H111" s="255">
        <v>238.8</v>
      </c>
      <c r="I111" s="255">
        <v>250.8</v>
      </c>
      <c r="J111" s="255">
        <v>275.8</v>
      </c>
      <c r="K111" s="255">
        <v>283.60000000000002</v>
      </c>
      <c r="L111" s="255">
        <v>254</v>
      </c>
      <c r="M111" s="255">
        <v>259.10000000000002</v>
      </c>
      <c r="N111" s="255">
        <v>262.5</v>
      </c>
      <c r="O111" s="255">
        <v>276</v>
      </c>
      <c r="P111" s="254">
        <v>639.70000000000005</v>
      </c>
      <c r="Q111" s="255">
        <v>729.90000000000009</v>
      </c>
      <c r="R111" s="255">
        <v>813.40000000000009</v>
      </c>
      <c r="S111" s="255">
        <v>797.6</v>
      </c>
      <c r="T111" s="256">
        <v>261.39999999999998</v>
      </c>
      <c r="U111" s="255">
        <v>245.5</v>
      </c>
      <c r="V111" s="255">
        <v>176.4</v>
      </c>
      <c r="W111" s="255">
        <v>154</v>
      </c>
      <c r="X111" s="255">
        <v>184</v>
      </c>
      <c r="Y111" s="255">
        <v>196.1</v>
      </c>
      <c r="Z111" s="255">
        <v>224.5</v>
      </c>
      <c r="AA111" s="255">
        <v>227.5</v>
      </c>
      <c r="AB111" s="255">
        <v>224.4</v>
      </c>
      <c r="AC111" s="255">
        <v>228.5</v>
      </c>
      <c r="AD111" s="255">
        <v>250.2</v>
      </c>
      <c r="AE111" s="257">
        <v>278.5</v>
      </c>
      <c r="AF111" s="254">
        <v>683.3</v>
      </c>
      <c r="AG111" s="255">
        <v>534.1</v>
      </c>
      <c r="AH111" s="255">
        <v>676.4</v>
      </c>
      <c r="AI111" s="258">
        <v>757.2</v>
      </c>
      <c r="AJ111" s="256">
        <v>247.3</v>
      </c>
      <c r="AK111" s="255">
        <v>258.3</v>
      </c>
      <c r="AL111" s="255">
        <v>294.3</v>
      </c>
      <c r="AM111" s="255">
        <v>280.5</v>
      </c>
      <c r="AN111" s="255">
        <v>311.2</v>
      </c>
      <c r="AO111" s="255">
        <v>315.2</v>
      </c>
      <c r="AP111" s="255">
        <v>347.3</v>
      </c>
      <c r="AQ111" s="255" t="s">
        <v>174</v>
      </c>
      <c r="AR111" s="255" t="s">
        <v>174</v>
      </c>
      <c r="AS111" s="255" t="s">
        <v>174</v>
      </c>
      <c r="AT111" s="255" t="s">
        <v>174</v>
      </c>
      <c r="AU111" s="257" t="s">
        <v>174</v>
      </c>
      <c r="AV111" s="254">
        <v>799.90000000000009</v>
      </c>
      <c r="AW111" s="255">
        <v>906.90000000000009</v>
      </c>
      <c r="AX111" s="255" t="s">
        <v>174</v>
      </c>
      <c r="AY111" s="258" t="s">
        <v>174</v>
      </c>
    </row>
    <row r="112" spans="1:51" x14ac:dyDescent="0.3">
      <c r="A112" s="301"/>
      <c r="B112" s="224"/>
      <c r="C112" s="290" t="s">
        <v>45</v>
      </c>
      <c r="D112" s="254"/>
      <c r="E112" s="255"/>
      <c r="F112" s="255"/>
      <c r="G112" s="255"/>
      <c r="H112" s="255"/>
      <c r="I112" s="255"/>
      <c r="J112" s="255"/>
      <c r="K112" s="255"/>
      <c r="L112" s="255"/>
      <c r="M112" s="255"/>
      <c r="N112" s="255"/>
      <c r="O112" s="255"/>
      <c r="P112" s="254"/>
      <c r="Q112" s="255"/>
      <c r="R112" s="255"/>
      <c r="S112" s="255"/>
      <c r="T112" s="227">
        <v>0.21355617455895995</v>
      </c>
      <c r="U112" s="226">
        <v>0.25832906201947725</v>
      </c>
      <c r="V112" s="226">
        <v>-0.2303664921465968</v>
      </c>
      <c r="W112" s="226">
        <v>-0.3591344153141906</v>
      </c>
      <c r="X112" s="226">
        <v>-0.2294807370184255</v>
      </c>
      <c r="Y112" s="226">
        <v>-0.21810207336523132</v>
      </c>
      <c r="Z112" s="226">
        <v>-0.18600435097897031</v>
      </c>
      <c r="AA112" s="226">
        <v>-0.19781382228490837</v>
      </c>
      <c r="AB112" s="226">
        <v>-0.11653543307086613</v>
      </c>
      <c r="AC112" s="226">
        <v>-0.11810111925897344</v>
      </c>
      <c r="AD112" s="226">
        <v>-4.6857142857142903E-2</v>
      </c>
      <c r="AE112" s="228">
        <v>9.057971014492754E-3</v>
      </c>
      <c r="AF112" s="225">
        <v>6.815694856964187E-2</v>
      </c>
      <c r="AG112" s="226">
        <v>-0.26825592546924243</v>
      </c>
      <c r="AH112" s="226">
        <v>-0.16842881731005668</v>
      </c>
      <c r="AI112" s="229">
        <v>-5.065195586760278E-2</v>
      </c>
      <c r="AJ112" s="227">
        <v>-5.3940321346595134E-2</v>
      </c>
      <c r="AK112" s="226">
        <v>5.2138492871690471E-2</v>
      </c>
      <c r="AL112" s="226">
        <v>0.66836734693877553</v>
      </c>
      <c r="AM112" s="226">
        <v>0.8214285714285714</v>
      </c>
      <c r="AN112" s="226">
        <v>0.69130434782608685</v>
      </c>
      <c r="AO112" s="226">
        <v>0.60734319224885258</v>
      </c>
      <c r="AP112" s="226">
        <v>0.54699331848552346</v>
      </c>
      <c r="AQ112" s="226" t="s">
        <v>174</v>
      </c>
      <c r="AR112" s="226" t="s">
        <v>174</v>
      </c>
      <c r="AS112" s="226" t="s">
        <v>174</v>
      </c>
      <c r="AT112" s="226" t="s">
        <v>174</v>
      </c>
      <c r="AU112" s="228" t="s">
        <v>174</v>
      </c>
      <c r="AV112" s="225">
        <v>0.17064247036440824</v>
      </c>
      <c r="AW112" s="226">
        <v>0.69799662984459854</v>
      </c>
      <c r="AX112" s="226" t="s">
        <v>174</v>
      </c>
      <c r="AY112" s="229" t="s">
        <v>174</v>
      </c>
    </row>
    <row r="113" spans="1:51" x14ac:dyDescent="0.3">
      <c r="A113" s="246"/>
      <c r="B113" s="224"/>
      <c r="C113" s="290" t="s">
        <v>141</v>
      </c>
      <c r="D113" s="254">
        <v>4870</v>
      </c>
      <c r="E113" s="255">
        <v>4486</v>
      </c>
      <c r="F113" s="255">
        <v>5116</v>
      </c>
      <c r="G113" s="255">
        <v>5311</v>
      </c>
      <c r="H113" s="255">
        <v>5358</v>
      </c>
      <c r="I113" s="255">
        <v>5496</v>
      </c>
      <c r="J113" s="255">
        <v>5936</v>
      </c>
      <c r="K113" s="255">
        <v>5991</v>
      </c>
      <c r="L113" s="255">
        <v>5866</v>
      </c>
      <c r="M113" s="255">
        <v>6135</v>
      </c>
      <c r="N113" s="255">
        <v>6189</v>
      </c>
      <c r="O113" s="255">
        <v>6490</v>
      </c>
      <c r="P113" s="254">
        <v>14472</v>
      </c>
      <c r="Q113" s="255">
        <v>16165</v>
      </c>
      <c r="R113" s="255">
        <v>17793</v>
      </c>
      <c r="S113" s="255">
        <v>18814</v>
      </c>
      <c r="T113" s="256">
        <v>6168</v>
      </c>
      <c r="U113" s="255">
        <v>5799</v>
      </c>
      <c r="V113" s="255">
        <v>4875</v>
      </c>
      <c r="W113" s="255">
        <v>4551</v>
      </c>
      <c r="X113" s="255">
        <v>5044</v>
      </c>
      <c r="Y113" s="255">
        <v>5136</v>
      </c>
      <c r="Z113" s="255">
        <v>5555</v>
      </c>
      <c r="AA113" s="255">
        <v>5749</v>
      </c>
      <c r="AB113" s="255">
        <v>6140</v>
      </c>
      <c r="AC113" s="255">
        <v>6563</v>
      </c>
      <c r="AD113" s="255">
        <v>6554</v>
      </c>
      <c r="AE113" s="257">
        <v>7249</v>
      </c>
      <c r="AF113" s="254">
        <v>16842</v>
      </c>
      <c r="AG113" s="255">
        <v>14731</v>
      </c>
      <c r="AH113" s="255">
        <v>17444</v>
      </c>
      <c r="AI113" s="258">
        <v>20366</v>
      </c>
      <c r="AJ113" s="256">
        <v>6698</v>
      </c>
      <c r="AK113" s="255">
        <v>6638</v>
      </c>
      <c r="AL113" s="255">
        <v>7606</v>
      </c>
      <c r="AM113" s="255">
        <v>7260</v>
      </c>
      <c r="AN113" s="255">
        <v>7811</v>
      </c>
      <c r="AO113" s="255">
        <v>8034</v>
      </c>
      <c r="AP113" s="255">
        <v>8583</v>
      </c>
      <c r="AQ113" s="255" t="s">
        <v>174</v>
      </c>
      <c r="AR113" s="255" t="s">
        <v>174</v>
      </c>
      <c r="AS113" s="255" t="s">
        <v>174</v>
      </c>
      <c r="AT113" s="255" t="s">
        <v>174</v>
      </c>
      <c r="AU113" s="257" t="s">
        <v>174</v>
      </c>
      <c r="AV113" s="254">
        <v>20942</v>
      </c>
      <c r="AW113" s="255">
        <v>23105</v>
      </c>
      <c r="AX113" s="255" t="s">
        <v>174</v>
      </c>
      <c r="AY113" s="258" t="s">
        <v>174</v>
      </c>
    </row>
    <row r="114" spans="1:51" x14ac:dyDescent="0.3">
      <c r="A114" s="302"/>
      <c r="B114" s="224"/>
      <c r="C114" s="290" t="s">
        <v>45</v>
      </c>
      <c r="D114" s="254"/>
      <c r="E114" s="255"/>
      <c r="F114" s="255"/>
      <c r="G114" s="255"/>
      <c r="H114" s="255"/>
      <c r="I114" s="255"/>
      <c r="J114" s="255"/>
      <c r="K114" s="255"/>
      <c r="L114" s="255"/>
      <c r="M114" s="255"/>
      <c r="N114" s="255"/>
      <c r="O114" s="255"/>
      <c r="P114" s="254"/>
      <c r="Q114" s="255"/>
      <c r="R114" s="255"/>
      <c r="S114" s="255"/>
      <c r="T114" s="227">
        <v>0.26652977412731005</v>
      </c>
      <c r="U114" s="226">
        <v>0.29268836379848417</v>
      </c>
      <c r="V114" s="226">
        <v>-4.7107114933541833E-2</v>
      </c>
      <c r="W114" s="226">
        <v>-0.14309922801732253</v>
      </c>
      <c r="X114" s="226">
        <v>-5.8603956700261292E-2</v>
      </c>
      <c r="Y114" s="226">
        <v>-6.5502183406113537E-2</v>
      </c>
      <c r="Z114" s="226">
        <v>-6.4184636118598384E-2</v>
      </c>
      <c r="AA114" s="226">
        <v>-4.0393924219662827E-2</v>
      </c>
      <c r="AB114" s="226">
        <v>4.6709853392430958E-2</v>
      </c>
      <c r="AC114" s="226">
        <v>6.9763651181744088E-2</v>
      </c>
      <c r="AD114" s="226">
        <v>5.8975601874293099E-2</v>
      </c>
      <c r="AE114" s="228">
        <v>0.11694915254237288</v>
      </c>
      <c r="AF114" s="225">
        <v>0.16376451077943616</v>
      </c>
      <c r="AG114" s="226">
        <v>-8.8710176306835753E-2</v>
      </c>
      <c r="AH114" s="226">
        <v>-1.9614455122801102E-2</v>
      </c>
      <c r="AI114" s="229">
        <v>8.2491761454236201E-2</v>
      </c>
      <c r="AJ114" s="227">
        <v>8.5927367055771725E-2</v>
      </c>
      <c r="AK114" s="226">
        <v>0.14468011726159682</v>
      </c>
      <c r="AL114" s="226">
        <v>0.56020512820512824</v>
      </c>
      <c r="AM114" s="226">
        <v>0.59525379037574155</v>
      </c>
      <c r="AN114" s="226">
        <v>0.54857256145915945</v>
      </c>
      <c r="AO114" s="226">
        <v>0.56425233644859818</v>
      </c>
      <c r="AP114" s="226">
        <v>0.54509450945094506</v>
      </c>
      <c r="AQ114" s="226" t="s">
        <v>174</v>
      </c>
      <c r="AR114" s="226" t="s">
        <v>174</v>
      </c>
      <c r="AS114" s="226" t="s">
        <v>174</v>
      </c>
      <c r="AT114" s="226" t="s">
        <v>174</v>
      </c>
      <c r="AU114" s="228" t="s">
        <v>174</v>
      </c>
      <c r="AV114" s="225">
        <v>0.24343902149388433</v>
      </c>
      <c r="AW114" s="226">
        <v>0.56846106849501055</v>
      </c>
      <c r="AX114" s="226" t="s">
        <v>174</v>
      </c>
      <c r="AY114" s="229" t="s">
        <v>174</v>
      </c>
    </row>
    <row r="115" spans="1:51" x14ac:dyDescent="0.3">
      <c r="A115" s="246"/>
      <c r="B115" s="224"/>
      <c r="C115" s="290" t="s">
        <v>142</v>
      </c>
      <c r="D115" s="254">
        <v>44.229979466119097</v>
      </c>
      <c r="E115" s="255">
        <v>43.490860454748102</v>
      </c>
      <c r="F115" s="255">
        <v>44.800625488663016</v>
      </c>
      <c r="G115" s="255">
        <v>45.245716437582374</v>
      </c>
      <c r="H115" s="255">
        <v>44.568868980963046</v>
      </c>
      <c r="I115" s="255">
        <v>45.633187772925766</v>
      </c>
      <c r="J115" s="255">
        <v>46.462264150943398</v>
      </c>
      <c r="K115" s="255">
        <v>47.337673176431316</v>
      </c>
      <c r="L115" s="255">
        <v>43.300375042618477</v>
      </c>
      <c r="M115" s="255">
        <v>42.233088834555829</v>
      </c>
      <c r="N115" s="255">
        <v>42.413960252060107</v>
      </c>
      <c r="O115" s="255">
        <v>42.526964560862865</v>
      </c>
      <c r="P115" s="254">
        <v>44.202598120508569</v>
      </c>
      <c r="Q115" s="255">
        <v>45.153108567893604</v>
      </c>
      <c r="R115" s="255">
        <v>45.714606867869392</v>
      </c>
      <c r="S115" s="255">
        <v>42.393961943233762</v>
      </c>
      <c r="T115" s="256">
        <v>42.380025940337219</v>
      </c>
      <c r="U115" s="255">
        <v>42.334885325056042</v>
      </c>
      <c r="V115" s="255">
        <v>36.184615384615384</v>
      </c>
      <c r="W115" s="255">
        <v>33.838716765546032</v>
      </c>
      <c r="X115" s="255">
        <v>36.478984932593178</v>
      </c>
      <c r="Y115" s="255">
        <v>38.181464174454831</v>
      </c>
      <c r="Z115" s="255">
        <v>40.414041404140413</v>
      </c>
      <c r="AA115" s="255">
        <v>39.572099495564444</v>
      </c>
      <c r="AB115" s="255">
        <v>36.547231270358303</v>
      </c>
      <c r="AC115" s="255">
        <v>34.816394941337805</v>
      </c>
      <c r="AD115" s="255">
        <v>38.175160207506863</v>
      </c>
      <c r="AE115" s="257">
        <v>38.419092288591528</v>
      </c>
      <c r="AF115" s="254">
        <v>40.571191069944184</v>
      </c>
      <c r="AG115" s="255">
        <v>36.256873260471117</v>
      </c>
      <c r="AH115" s="255">
        <v>38.775510204081634</v>
      </c>
      <c r="AI115" s="258">
        <v>37.17961308062457</v>
      </c>
      <c r="AJ115" s="256">
        <v>36.921469095252313</v>
      </c>
      <c r="AK115" s="255">
        <v>38.912322988852061</v>
      </c>
      <c r="AL115" s="255">
        <v>38.693136997107544</v>
      </c>
      <c r="AM115" s="255">
        <v>38.636363636363633</v>
      </c>
      <c r="AN115" s="255">
        <v>39.841249519907819</v>
      </c>
      <c r="AO115" s="255">
        <v>39.233258650734378</v>
      </c>
      <c r="AP115" s="255">
        <v>40.463707328439938</v>
      </c>
      <c r="AQ115" s="255" t="s">
        <v>174</v>
      </c>
      <c r="AR115" s="255" t="s">
        <v>174</v>
      </c>
      <c r="AS115" s="255" t="s">
        <v>174</v>
      </c>
      <c r="AT115" s="255" t="s">
        <v>174</v>
      </c>
      <c r="AU115" s="257" t="s">
        <v>174</v>
      </c>
      <c r="AV115" s="254">
        <v>38.195969821411524</v>
      </c>
      <c r="AW115" s="255">
        <v>39.251244319411391</v>
      </c>
      <c r="AX115" s="255" t="s">
        <v>174</v>
      </c>
      <c r="AY115" s="258" t="s">
        <v>174</v>
      </c>
    </row>
    <row r="116" spans="1:51" x14ac:dyDescent="0.3">
      <c r="A116" s="246"/>
      <c r="B116" s="224"/>
      <c r="C116" s="290" t="s">
        <v>45</v>
      </c>
      <c r="D116" s="254"/>
      <c r="E116" s="255"/>
      <c r="F116" s="255"/>
      <c r="G116" s="255"/>
      <c r="H116" s="255"/>
      <c r="I116" s="255"/>
      <c r="J116" s="255"/>
      <c r="K116" s="255"/>
      <c r="L116" s="255"/>
      <c r="M116" s="255"/>
      <c r="N116" s="255"/>
      <c r="O116" s="255"/>
      <c r="P116" s="254"/>
      <c r="Q116" s="255"/>
      <c r="R116" s="255"/>
      <c r="S116" s="255"/>
      <c r="T116" s="227">
        <v>-4.1825783057371148E-2</v>
      </c>
      <c r="U116" s="226">
        <v>-2.657972543207883E-2</v>
      </c>
      <c r="V116" s="226">
        <v>-0.19231896898912604</v>
      </c>
      <c r="W116" s="226">
        <v>-0.25211225658836878</v>
      </c>
      <c r="X116" s="226">
        <v>-0.18151423254257015</v>
      </c>
      <c r="Y116" s="226">
        <v>-0.16329614392821473</v>
      </c>
      <c r="Z116" s="226">
        <v>-0.13017494642865307</v>
      </c>
      <c r="AA116" s="226">
        <v>-0.16404637490152832</v>
      </c>
      <c r="AB116" s="226">
        <v>-0.15596039908692197</v>
      </c>
      <c r="AC116" s="226">
        <v>-0.17561334247353369</v>
      </c>
      <c r="AD116" s="226">
        <v>-9.9938794193295336E-2</v>
      </c>
      <c r="AE116" s="228">
        <v>-9.6594532779133963E-2</v>
      </c>
      <c r="AF116" s="225">
        <v>-8.215370147845516E-2</v>
      </c>
      <c r="AG116" s="226">
        <v>-0.19702376180913067</v>
      </c>
      <c r="AH116" s="226">
        <v>-0.15179167314823649</v>
      </c>
      <c r="AI116" s="229">
        <v>-0.12299744170151623</v>
      </c>
      <c r="AJ116" s="227">
        <v>-0.12880022425586729</v>
      </c>
      <c r="AK116" s="226">
        <v>-8.0844965326463902E-2</v>
      </c>
      <c r="AL116" s="226">
        <v>6.9325639801016331E-2</v>
      </c>
      <c r="AM116" s="226">
        <v>0.1417798110979929</v>
      </c>
      <c r="AN116" s="226">
        <v>9.21699053174731E-2</v>
      </c>
      <c r="AO116" s="226">
        <v>2.7547253595980373E-2</v>
      </c>
      <c r="AP116" s="226">
        <v>1.2289274364537253E-3</v>
      </c>
      <c r="AQ116" s="226" t="s">
        <v>174</v>
      </c>
      <c r="AR116" s="226" t="s">
        <v>174</v>
      </c>
      <c r="AS116" s="226" t="s">
        <v>174</v>
      </c>
      <c r="AT116" s="226" t="s">
        <v>174</v>
      </c>
      <c r="AU116" s="228" t="s">
        <v>174</v>
      </c>
      <c r="AV116" s="225">
        <v>-5.8544528417660002E-2</v>
      </c>
      <c r="AW116" s="226">
        <v>8.2587680339354388E-2</v>
      </c>
      <c r="AX116" s="226" t="s">
        <v>174</v>
      </c>
      <c r="AY116" s="229" t="s">
        <v>174</v>
      </c>
    </row>
    <row r="117" spans="1:51" x14ac:dyDescent="0.3">
      <c r="A117" s="246" t="s">
        <v>233</v>
      </c>
      <c r="B117" s="224"/>
      <c r="C117" s="290" t="s">
        <v>140</v>
      </c>
      <c r="D117" s="254">
        <v>242.5</v>
      </c>
      <c r="E117" s="255">
        <v>231.5</v>
      </c>
      <c r="F117" s="255">
        <v>307.10000000000002</v>
      </c>
      <c r="G117" s="255">
        <v>409</v>
      </c>
      <c r="H117" s="255">
        <v>454.3</v>
      </c>
      <c r="I117" s="255">
        <v>479.8</v>
      </c>
      <c r="J117" s="255">
        <v>655.8</v>
      </c>
      <c r="K117" s="255">
        <v>820.3</v>
      </c>
      <c r="L117" s="255">
        <v>515.79999999999995</v>
      </c>
      <c r="M117" s="255">
        <v>450.7</v>
      </c>
      <c r="N117" s="255">
        <v>307.5</v>
      </c>
      <c r="O117" s="255">
        <v>313.10000000000002</v>
      </c>
      <c r="P117" s="254">
        <v>781.1</v>
      </c>
      <c r="Q117" s="255">
        <v>1343.1</v>
      </c>
      <c r="R117" s="255">
        <v>1991.8999999999999</v>
      </c>
      <c r="S117" s="255">
        <v>1071.3000000000002</v>
      </c>
      <c r="T117" s="256">
        <v>271.2</v>
      </c>
      <c r="U117" s="255">
        <v>273</v>
      </c>
      <c r="V117" s="255">
        <v>170.4</v>
      </c>
      <c r="W117" s="255">
        <v>53.2</v>
      </c>
      <c r="X117" s="255">
        <v>69.2</v>
      </c>
      <c r="Y117" s="255">
        <v>102.8</v>
      </c>
      <c r="Z117" s="255">
        <v>262.7</v>
      </c>
      <c r="AA117" s="255">
        <v>467.1</v>
      </c>
      <c r="AB117" s="255">
        <v>278.39999999999998</v>
      </c>
      <c r="AC117" s="255">
        <v>218.1</v>
      </c>
      <c r="AD117" s="255">
        <v>136.4</v>
      </c>
      <c r="AE117" s="257">
        <v>170.6</v>
      </c>
      <c r="AF117" s="254">
        <v>714.6</v>
      </c>
      <c r="AG117" s="255">
        <v>225.2</v>
      </c>
      <c r="AH117" s="255">
        <v>1008.1999999999999</v>
      </c>
      <c r="AI117" s="258">
        <v>525.1</v>
      </c>
      <c r="AJ117" s="256">
        <v>104.9</v>
      </c>
      <c r="AK117" s="255">
        <v>64.599999999999994</v>
      </c>
      <c r="AL117" s="255">
        <v>79.8</v>
      </c>
      <c r="AM117" s="255">
        <v>114.7</v>
      </c>
      <c r="AN117" s="255">
        <v>221.1</v>
      </c>
      <c r="AO117" s="255">
        <v>297.39999999999998</v>
      </c>
      <c r="AP117" s="255">
        <v>434.8</v>
      </c>
      <c r="AQ117" s="255" t="s">
        <v>174</v>
      </c>
      <c r="AR117" s="255" t="s">
        <v>174</v>
      </c>
      <c r="AS117" s="255" t="s">
        <v>174</v>
      </c>
      <c r="AT117" s="255" t="s">
        <v>174</v>
      </c>
      <c r="AU117" s="257" t="s">
        <v>174</v>
      </c>
      <c r="AV117" s="254">
        <v>249.3</v>
      </c>
      <c r="AW117" s="255">
        <v>633.20000000000005</v>
      </c>
      <c r="AX117" s="255" t="s">
        <v>174</v>
      </c>
      <c r="AY117" s="258" t="s">
        <v>174</v>
      </c>
    </row>
    <row r="118" spans="1:51" x14ac:dyDescent="0.3">
      <c r="A118" s="301"/>
      <c r="B118" s="224"/>
      <c r="C118" s="290" t="s">
        <v>45</v>
      </c>
      <c r="D118" s="254"/>
      <c r="E118" s="255"/>
      <c r="F118" s="255"/>
      <c r="G118" s="255"/>
      <c r="H118" s="255"/>
      <c r="I118" s="255"/>
      <c r="J118" s="255"/>
      <c r="K118" s="255"/>
      <c r="L118" s="255"/>
      <c r="M118" s="255"/>
      <c r="N118" s="255"/>
      <c r="O118" s="255"/>
      <c r="P118" s="254"/>
      <c r="Q118" s="255"/>
      <c r="R118" s="255"/>
      <c r="S118" s="255"/>
      <c r="T118" s="227">
        <v>0.11835051546391748</v>
      </c>
      <c r="U118" s="226">
        <v>0.17926565874730022</v>
      </c>
      <c r="V118" s="226">
        <v>-0.44513187886681865</v>
      </c>
      <c r="W118" s="226">
        <v>-0.86992665036674821</v>
      </c>
      <c r="X118" s="226">
        <v>-0.84767774598283074</v>
      </c>
      <c r="Y118" s="226">
        <v>-0.7857440600250104</v>
      </c>
      <c r="Z118" s="226">
        <v>-0.59942055504727054</v>
      </c>
      <c r="AA118" s="226">
        <v>-0.4305741801779836</v>
      </c>
      <c r="AB118" s="226">
        <v>-0.46025591314462971</v>
      </c>
      <c r="AC118" s="226">
        <v>-0.51608608830707792</v>
      </c>
      <c r="AD118" s="226">
        <v>-0.55642276422764225</v>
      </c>
      <c r="AE118" s="228">
        <v>-0.45512615777706811</v>
      </c>
      <c r="AF118" s="225">
        <v>-8.5136346178466257E-2</v>
      </c>
      <c r="AG118" s="226">
        <v>-0.83232819596455954</v>
      </c>
      <c r="AH118" s="226">
        <v>-0.49385009287614839</v>
      </c>
      <c r="AI118" s="229">
        <v>-0.50984784840847575</v>
      </c>
      <c r="AJ118" s="227">
        <v>-0.61320058997050142</v>
      </c>
      <c r="AK118" s="226">
        <v>-0.76336996336996343</v>
      </c>
      <c r="AL118" s="226">
        <v>-0.53169014084507049</v>
      </c>
      <c r="AM118" s="226">
        <v>1.1560150375939848</v>
      </c>
      <c r="AN118" s="226">
        <v>2.1950867052023115</v>
      </c>
      <c r="AO118" s="226">
        <v>1.8929961089494161</v>
      </c>
      <c r="AP118" s="226">
        <v>0.65511990864103553</v>
      </c>
      <c r="AQ118" s="226" t="s">
        <v>174</v>
      </c>
      <c r="AR118" s="226" t="s">
        <v>174</v>
      </c>
      <c r="AS118" s="226" t="s">
        <v>174</v>
      </c>
      <c r="AT118" s="226" t="s">
        <v>174</v>
      </c>
      <c r="AU118" s="228" t="s">
        <v>174</v>
      </c>
      <c r="AV118" s="225">
        <v>-0.6511335012594458</v>
      </c>
      <c r="AW118" s="226">
        <v>1.8117229129662527</v>
      </c>
      <c r="AX118" s="226" t="s">
        <v>174</v>
      </c>
      <c r="AY118" s="229" t="s">
        <v>174</v>
      </c>
    </row>
    <row r="119" spans="1:51" x14ac:dyDescent="0.3">
      <c r="A119" s="246"/>
      <c r="B119" s="224"/>
      <c r="C119" s="290" t="s">
        <v>141</v>
      </c>
      <c r="D119" s="254">
        <v>4217</v>
      </c>
      <c r="E119" s="255">
        <v>4161</v>
      </c>
      <c r="F119" s="255">
        <v>5476</v>
      </c>
      <c r="G119" s="255">
        <v>7037</v>
      </c>
      <c r="H119" s="255">
        <v>7766</v>
      </c>
      <c r="I119" s="255">
        <v>8241</v>
      </c>
      <c r="J119" s="255">
        <v>11183</v>
      </c>
      <c r="K119" s="255">
        <v>14413</v>
      </c>
      <c r="L119" s="255">
        <v>9304</v>
      </c>
      <c r="M119" s="255">
        <v>8134</v>
      </c>
      <c r="N119" s="255">
        <v>6012</v>
      </c>
      <c r="O119" s="255">
        <v>5819</v>
      </c>
      <c r="P119" s="254">
        <v>13854</v>
      </c>
      <c r="Q119" s="255">
        <v>23044</v>
      </c>
      <c r="R119" s="255">
        <v>34900</v>
      </c>
      <c r="S119" s="255">
        <v>19965</v>
      </c>
      <c r="T119" s="256">
        <v>5154</v>
      </c>
      <c r="U119" s="255">
        <v>5480</v>
      </c>
      <c r="V119" s="255">
        <v>3415</v>
      </c>
      <c r="W119" s="255">
        <v>945</v>
      </c>
      <c r="X119" s="255">
        <v>1267</v>
      </c>
      <c r="Y119" s="255">
        <v>1874</v>
      </c>
      <c r="Z119" s="255">
        <v>4835</v>
      </c>
      <c r="AA119" s="255">
        <v>8710</v>
      </c>
      <c r="AB119" s="255">
        <v>5690</v>
      </c>
      <c r="AC119" s="255">
        <v>4541</v>
      </c>
      <c r="AD119" s="255">
        <v>2747</v>
      </c>
      <c r="AE119" s="257">
        <v>3126</v>
      </c>
      <c r="AF119" s="254">
        <v>14049</v>
      </c>
      <c r="AG119" s="255">
        <v>4086</v>
      </c>
      <c r="AH119" s="255">
        <v>19235</v>
      </c>
      <c r="AI119" s="258">
        <v>10414</v>
      </c>
      <c r="AJ119" s="256">
        <v>2065</v>
      </c>
      <c r="AK119" s="255">
        <v>1276</v>
      </c>
      <c r="AL119" s="255">
        <v>1598</v>
      </c>
      <c r="AM119" s="255">
        <v>2217</v>
      </c>
      <c r="AN119" s="255">
        <v>4083</v>
      </c>
      <c r="AO119" s="255">
        <v>5755</v>
      </c>
      <c r="AP119" s="255">
        <v>8204</v>
      </c>
      <c r="AQ119" s="255" t="s">
        <v>174</v>
      </c>
      <c r="AR119" s="255" t="s">
        <v>174</v>
      </c>
      <c r="AS119" s="255" t="s">
        <v>174</v>
      </c>
      <c r="AT119" s="255" t="s">
        <v>174</v>
      </c>
      <c r="AU119" s="257" t="s">
        <v>174</v>
      </c>
      <c r="AV119" s="254">
        <v>4939</v>
      </c>
      <c r="AW119" s="255">
        <v>12055</v>
      </c>
      <c r="AX119" s="255" t="s">
        <v>174</v>
      </c>
      <c r="AY119" s="258" t="s">
        <v>174</v>
      </c>
    </row>
    <row r="120" spans="1:51" x14ac:dyDescent="0.3">
      <c r="A120" s="302"/>
      <c r="B120" s="224"/>
      <c r="C120" s="290" t="s">
        <v>45</v>
      </c>
      <c r="D120" s="254"/>
      <c r="E120" s="255"/>
      <c r="F120" s="255"/>
      <c r="G120" s="255"/>
      <c r="H120" s="255"/>
      <c r="I120" s="255"/>
      <c r="J120" s="255"/>
      <c r="K120" s="255"/>
      <c r="L120" s="255"/>
      <c r="M120" s="255"/>
      <c r="N120" s="255"/>
      <c r="O120" s="255"/>
      <c r="P120" s="254"/>
      <c r="Q120" s="255"/>
      <c r="R120" s="255"/>
      <c r="S120" s="255"/>
      <c r="T120" s="227">
        <v>0.22219587384396491</v>
      </c>
      <c r="U120" s="226">
        <v>0.31699110790675317</v>
      </c>
      <c r="V120" s="226">
        <v>-0.37636961285609932</v>
      </c>
      <c r="W120" s="226">
        <v>-0.86570981952536596</v>
      </c>
      <c r="X120" s="226">
        <v>-0.83685294875096572</v>
      </c>
      <c r="Y120" s="226">
        <v>-0.77260041257128986</v>
      </c>
      <c r="Z120" s="226">
        <v>-0.56764732182777433</v>
      </c>
      <c r="AA120" s="226">
        <v>-0.39568445153680704</v>
      </c>
      <c r="AB120" s="226">
        <v>-0.38843508168529667</v>
      </c>
      <c r="AC120" s="226">
        <v>-0.44172608802557167</v>
      </c>
      <c r="AD120" s="226">
        <v>-0.54308050565535593</v>
      </c>
      <c r="AE120" s="228">
        <v>-0.46279429455232857</v>
      </c>
      <c r="AF120" s="225">
        <v>1.4075357297531399E-2</v>
      </c>
      <c r="AG120" s="226">
        <v>-0.82268703350112826</v>
      </c>
      <c r="AH120" s="226">
        <v>-0.44885386819484241</v>
      </c>
      <c r="AI120" s="229">
        <v>-0.47838717756073129</v>
      </c>
      <c r="AJ120" s="227">
        <v>-0.59934031819945677</v>
      </c>
      <c r="AK120" s="226">
        <v>-0.76715328467153288</v>
      </c>
      <c r="AL120" s="226">
        <v>-0.53206442166910684</v>
      </c>
      <c r="AM120" s="226">
        <v>1.3460317460317461</v>
      </c>
      <c r="AN120" s="226">
        <v>2.222573007103394</v>
      </c>
      <c r="AO120" s="226">
        <v>2.0709711846318037</v>
      </c>
      <c r="AP120" s="226">
        <v>0.69679420889348498</v>
      </c>
      <c r="AQ120" s="226" t="s">
        <v>174</v>
      </c>
      <c r="AR120" s="226" t="s">
        <v>174</v>
      </c>
      <c r="AS120" s="226" t="s">
        <v>174</v>
      </c>
      <c r="AT120" s="226" t="s">
        <v>174</v>
      </c>
      <c r="AU120" s="228" t="s">
        <v>174</v>
      </c>
      <c r="AV120" s="225">
        <v>-0.64844472916221796</v>
      </c>
      <c r="AW120" s="226">
        <v>1.9503181595692609</v>
      </c>
      <c r="AX120" s="226" t="s">
        <v>174</v>
      </c>
      <c r="AY120" s="229" t="s">
        <v>174</v>
      </c>
    </row>
    <row r="121" spans="1:51" x14ac:dyDescent="0.3">
      <c r="A121" s="246"/>
      <c r="B121" s="224"/>
      <c r="C121" s="290" t="s">
        <v>142</v>
      </c>
      <c r="D121" s="254">
        <v>57.505335546597109</v>
      </c>
      <c r="E121" s="255">
        <v>55.635664503725067</v>
      </c>
      <c r="F121" s="255">
        <v>56.081081081081081</v>
      </c>
      <c r="G121" s="255">
        <v>58.121358533465965</v>
      </c>
      <c r="H121" s="255">
        <v>58.498583569405099</v>
      </c>
      <c r="I121" s="255">
        <v>58.2210896735833</v>
      </c>
      <c r="J121" s="255">
        <v>58.642582491281409</v>
      </c>
      <c r="K121" s="255">
        <v>56.913897176160411</v>
      </c>
      <c r="L121" s="255">
        <v>55.438521066208075</v>
      </c>
      <c r="M121" s="255">
        <v>55.409392672731741</v>
      </c>
      <c r="N121" s="255">
        <v>51.147704590818364</v>
      </c>
      <c r="O121" s="255">
        <v>53.806495961505412</v>
      </c>
      <c r="P121" s="254">
        <v>56.380828641547566</v>
      </c>
      <c r="Q121" s="255">
        <v>58.284152056934559</v>
      </c>
      <c r="R121" s="255">
        <v>57.07449856733524</v>
      </c>
      <c r="S121" s="255">
        <v>53.658903080390694</v>
      </c>
      <c r="T121" s="256">
        <v>52.619324796274739</v>
      </c>
      <c r="U121" s="255">
        <v>49.817518248175183</v>
      </c>
      <c r="V121" s="255">
        <v>49.897510980966324</v>
      </c>
      <c r="W121" s="255">
        <v>56.296296296296298</v>
      </c>
      <c r="X121" s="255">
        <v>54.617205998421468</v>
      </c>
      <c r="Y121" s="255">
        <v>54.85592315901814</v>
      </c>
      <c r="Z121" s="255">
        <v>54.332988624612206</v>
      </c>
      <c r="AA121" s="255">
        <v>53.628013777267512</v>
      </c>
      <c r="AB121" s="255">
        <v>48.927943760984185</v>
      </c>
      <c r="AC121" s="255">
        <v>48.029068487117378</v>
      </c>
      <c r="AD121" s="255">
        <v>49.654168183472876</v>
      </c>
      <c r="AE121" s="257">
        <v>54.5745361484325</v>
      </c>
      <c r="AF121" s="254">
        <v>50.864830237027547</v>
      </c>
      <c r="AG121" s="255">
        <v>55.115026921194321</v>
      </c>
      <c r="AH121" s="255">
        <v>52.41486872887964</v>
      </c>
      <c r="AI121" s="258">
        <v>50.422508162089493</v>
      </c>
      <c r="AJ121" s="256">
        <v>50.799031476997577</v>
      </c>
      <c r="AK121" s="255">
        <v>50.626959247648898</v>
      </c>
      <c r="AL121" s="255">
        <v>49.93742177722153</v>
      </c>
      <c r="AM121" s="255">
        <v>51.736580965268381</v>
      </c>
      <c r="AN121" s="255">
        <v>54.151359294636293</v>
      </c>
      <c r="AO121" s="255">
        <v>51.676802780191139</v>
      </c>
      <c r="AP121" s="255">
        <v>52.998537298878595</v>
      </c>
      <c r="AQ121" s="255" t="s">
        <v>174</v>
      </c>
      <c r="AR121" s="255" t="s">
        <v>174</v>
      </c>
      <c r="AS121" s="255" t="s">
        <v>174</v>
      </c>
      <c r="AT121" s="255" t="s">
        <v>174</v>
      </c>
      <c r="AU121" s="257" t="s">
        <v>174</v>
      </c>
      <c r="AV121" s="254">
        <v>50.475804818789229</v>
      </c>
      <c r="AW121" s="255">
        <v>52.525922853587723</v>
      </c>
      <c r="AX121" s="255" t="s">
        <v>174</v>
      </c>
      <c r="AY121" s="258" t="s">
        <v>174</v>
      </c>
    </row>
    <row r="122" spans="1:51" x14ac:dyDescent="0.3">
      <c r="A122" s="246"/>
      <c r="B122" s="224"/>
      <c r="C122" s="290" t="s">
        <v>45</v>
      </c>
      <c r="D122" s="254"/>
      <c r="E122" s="255"/>
      <c r="F122" s="255"/>
      <c r="G122" s="255"/>
      <c r="H122" s="255"/>
      <c r="I122" s="255"/>
      <c r="J122" s="255"/>
      <c r="K122" s="255"/>
      <c r="L122" s="255"/>
      <c r="M122" s="255"/>
      <c r="N122" s="255"/>
      <c r="O122" s="255"/>
      <c r="P122" s="254"/>
      <c r="Q122" s="255"/>
      <c r="R122" s="255"/>
      <c r="S122" s="255"/>
      <c r="T122" s="227">
        <v>-8.4966215810760554E-2</v>
      </c>
      <c r="U122" s="226">
        <v>-0.10457583831249705</v>
      </c>
      <c r="V122" s="226">
        <v>-0.11026124997794988</v>
      </c>
      <c r="W122" s="226">
        <v>-3.140088744000722E-2</v>
      </c>
      <c r="X122" s="226">
        <v>-6.6349941043933255E-2</v>
      </c>
      <c r="Y122" s="226">
        <v>-5.7799785841041035E-2</v>
      </c>
      <c r="Z122" s="226">
        <v>-7.3489155551939161E-2</v>
      </c>
      <c r="AA122" s="226">
        <v>-5.7734289196932048E-2</v>
      </c>
      <c r="AB122" s="226">
        <v>-0.11743778838271245</v>
      </c>
      <c r="AC122" s="226">
        <v>-0.13319626564408082</v>
      </c>
      <c r="AD122" s="226">
        <v>-2.9200458149466903E-2</v>
      </c>
      <c r="AE122" s="228">
        <v>1.4274116409226208E-2</v>
      </c>
      <c r="AF122" s="225">
        <v>-9.7834645879170845E-2</v>
      </c>
      <c r="AG122" s="226">
        <v>-5.4373702351275442E-2</v>
      </c>
      <c r="AH122" s="226">
        <v>-8.1641187490386305E-2</v>
      </c>
      <c r="AI122" s="229">
        <v>-6.031422061409826E-2</v>
      </c>
      <c r="AJ122" s="227">
        <v>-3.4593627461484124E-2</v>
      </c>
      <c r="AK122" s="226">
        <v>1.6248119696395447E-2</v>
      </c>
      <c r="AL122" s="226">
        <v>7.9985545311930968E-4</v>
      </c>
      <c r="AM122" s="226">
        <v>-8.0994943380101159E-2</v>
      </c>
      <c r="AN122" s="226">
        <v>-8.5293030880898377E-3</v>
      </c>
      <c r="AO122" s="226">
        <v>-5.7954003793013624E-2</v>
      </c>
      <c r="AP122" s="226">
        <v>-2.4560609668526859E-2</v>
      </c>
      <c r="AQ122" s="226" t="s">
        <v>174</v>
      </c>
      <c r="AR122" s="226" t="s">
        <v>174</v>
      </c>
      <c r="AS122" s="226" t="s">
        <v>174</v>
      </c>
      <c r="AT122" s="226" t="s">
        <v>174</v>
      </c>
      <c r="AU122" s="228" t="s">
        <v>174</v>
      </c>
      <c r="AV122" s="225">
        <v>-7.6482201243075025E-3</v>
      </c>
      <c r="AW122" s="226">
        <v>-4.697637309165436E-2</v>
      </c>
      <c r="AX122" s="226" t="s">
        <v>174</v>
      </c>
      <c r="AY122" s="229" t="s">
        <v>174</v>
      </c>
    </row>
    <row r="123" spans="1:51" ht="24.6" x14ac:dyDescent="0.3">
      <c r="A123" s="305" t="s">
        <v>146</v>
      </c>
      <c r="B123" s="222" t="s">
        <v>139</v>
      </c>
      <c r="C123" s="260"/>
      <c r="D123" s="297"/>
      <c r="E123" s="260"/>
      <c r="F123" s="260"/>
      <c r="G123" s="260"/>
      <c r="H123" s="260"/>
      <c r="I123" s="260"/>
      <c r="J123" s="260"/>
      <c r="K123" s="260"/>
      <c r="L123" s="260"/>
      <c r="M123" s="260"/>
      <c r="N123" s="260"/>
      <c r="O123" s="260"/>
      <c r="P123" s="297"/>
      <c r="Q123" s="260"/>
      <c r="R123" s="260"/>
      <c r="S123" s="260"/>
      <c r="T123" s="298"/>
      <c r="U123" s="260"/>
      <c r="V123" s="260"/>
      <c r="W123" s="260"/>
      <c r="X123" s="260"/>
      <c r="Y123" s="260"/>
      <c r="Z123" s="260"/>
      <c r="AA123" s="260"/>
      <c r="AB123" s="260"/>
      <c r="AC123" s="260"/>
      <c r="AD123" s="260"/>
      <c r="AE123" s="299"/>
      <c r="AF123" s="297"/>
      <c r="AG123" s="260"/>
      <c r="AH123" s="260"/>
      <c r="AI123" s="300"/>
      <c r="AJ123" s="298"/>
      <c r="AK123" s="260"/>
      <c r="AL123" s="260"/>
      <c r="AM123" s="260"/>
      <c r="AN123" s="260"/>
      <c r="AO123" s="260"/>
      <c r="AP123" s="260"/>
      <c r="AQ123" s="260"/>
      <c r="AR123" s="260"/>
      <c r="AS123" s="260"/>
      <c r="AT123" s="260"/>
      <c r="AU123" s="299"/>
      <c r="AV123" s="297"/>
      <c r="AW123" s="260"/>
      <c r="AX123" s="260"/>
      <c r="AY123" s="300"/>
    </row>
    <row r="124" spans="1:51" x14ac:dyDescent="0.3">
      <c r="A124" s="246" t="s">
        <v>29</v>
      </c>
      <c r="B124" s="224"/>
      <c r="C124" s="290" t="s">
        <v>140</v>
      </c>
      <c r="D124" s="254">
        <v>2290.9</v>
      </c>
      <c r="E124" s="255">
        <v>2230.3999999999996</v>
      </c>
      <c r="F124" s="255">
        <v>2496.1</v>
      </c>
      <c r="G124" s="255">
        <v>2440.5</v>
      </c>
      <c r="H124" s="255">
        <v>2649.9</v>
      </c>
      <c r="I124" s="255">
        <v>2583.4</v>
      </c>
      <c r="J124" s="255">
        <v>2858.8999999999996</v>
      </c>
      <c r="K124" s="255">
        <v>2901</v>
      </c>
      <c r="L124" s="255">
        <v>2517.1</v>
      </c>
      <c r="M124" s="255">
        <v>2588.7999999999997</v>
      </c>
      <c r="N124" s="255">
        <v>2514.9000000000005</v>
      </c>
      <c r="O124" s="255">
        <v>2945.8</v>
      </c>
      <c r="P124" s="254">
        <v>7017.4</v>
      </c>
      <c r="Q124" s="255">
        <v>7673.7999999999993</v>
      </c>
      <c r="R124" s="255">
        <v>8277</v>
      </c>
      <c r="S124" s="255">
        <v>8049.5000000000009</v>
      </c>
      <c r="T124" s="256">
        <v>2375.7000000000003</v>
      </c>
      <c r="U124" s="255">
        <v>2366.5999999999995</v>
      </c>
      <c r="V124" s="255">
        <v>1986.1</v>
      </c>
      <c r="W124" s="255">
        <v>1457.6999999999998</v>
      </c>
      <c r="X124" s="255">
        <v>1914.4</v>
      </c>
      <c r="Y124" s="255">
        <v>2129.7000000000003</v>
      </c>
      <c r="Z124" s="255">
        <v>2512.1</v>
      </c>
      <c r="AA124" s="255">
        <v>2488.8000000000002</v>
      </c>
      <c r="AB124" s="255">
        <v>2280.6</v>
      </c>
      <c r="AC124" s="255">
        <v>2317.4</v>
      </c>
      <c r="AD124" s="255">
        <v>2180.8999999999996</v>
      </c>
      <c r="AE124" s="257">
        <v>2667.7999999999997</v>
      </c>
      <c r="AF124" s="254">
        <v>6728.4</v>
      </c>
      <c r="AG124" s="255">
        <v>5501.8</v>
      </c>
      <c r="AH124" s="255">
        <v>7281.5</v>
      </c>
      <c r="AI124" s="258">
        <v>7166.0999999999985</v>
      </c>
      <c r="AJ124" s="256">
        <v>1863.3</v>
      </c>
      <c r="AK124" s="255">
        <v>1720</v>
      </c>
      <c r="AL124" s="255">
        <v>2103.3999999999996</v>
      </c>
      <c r="AM124" s="255">
        <v>2182</v>
      </c>
      <c r="AN124" s="255">
        <v>2414.3000000000002</v>
      </c>
      <c r="AO124" s="255">
        <v>2378.7999999999997</v>
      </c>
      <c r="AP124" s="255">
        <v>2699</v>
      </c>
      <c r="AQ124" s="255" t="s">
        <v>174</v>
      </c>
      <c r="AR124" s="255" t="s">
        <v>174</v>
      </c>
      <c r="AS124" s="255" t="s">
        <v>174</v>
      </c>
      <c r="AT124" s="255" t="s">
        <v>174</v>
      </c>
      <c r="AU124" s="257" t="s">
        <v>174</v>
      </c>
      <c r="AV124" s="254">
        <v>5686.7</v>
      </c>
      <c r="AW124" s="255">
        <v>6975.1</v>
      </c>
      <c r="AX124" s="255" t="s">
        <v>174</v>
      </c>
      <c r="AY124" s="258" t="s">
        <v>174</v>
      </c>
    </row>
    <row r="125" spans="1:51" x14ac:dyDescent="0.3">
      <c r="A125" s="301"/>
      <c r="B125" s="224"/>
      <c r="C125" s="290" t="s">
        <v>45</v>
      </c>
      <c r="D125" s="254"/>
      <c r="E125" s="255"/>
      <c r="F125" s="255"/>
      <c r="G125" s="255"/>
      <c r="H125" s="255"/>
      <c r="I125" s="255"/>
      <c r="J125" s="255"/>
      <c r="K125" s="255"/>
      <c r="L125" s="255"/>
      <c r="M125" s="255"/>
      <c r="N125" s="255"/>
      <c r="O125" s="255"/>
      <c r="P125" s="254"/>
      <c r="Q125" s="255"/>
      <c r="R125" s="255"/>
      <c r="S125" s="255"/>
      <c r="T125" s="227">
        <v>3.701601990484097E-2</v>
      </c>
      <c r="U125" s="226">
        <v>6.1065279770444694E-2</v>
      </c>
      <c r="V125" s="226">
        <v>-0.20431873723007893</v>
      </c>
      <c r="W125" s="226">
        <v>-0.40270436385986486</v>
      </c>
      <c r="X125" s="226">
        <v>-0.27755764368466734</v>
      </c>
      <c r="Y125" s="226">
        <v>-0.17562127428969568</v>
      </c>
      <c r="Z125" s="226">
        <v>-0.12130539718073377</v>
      </c>
      <c r="AA125" s="226">
        <v>-0.14208893485005164</v>
      </c>
      <c r="AB125" s="226">
        <v>-9.3957331850145015E-2</v>
      </c>
      <c r="AC125" s="226">
        <v>-0.10483621755253386</v>
      </c>
      <c r="AD125" s="226">
        <v>-0.1328084615690488</v>
      </c>
      <c r="AE125" s="228">
        <v>-9.4371647769706177E-2</v>
      </c>
      <c r="AF125" s="225">
        <v>-4.1183344258557304E-2</v>
      </c>
      <c r="AG125" s="226">
        <v>-0.28304099663791071</v>
      </c>
      <c r="AH125" s="226">
        <v>-0.12027304578953728</v>
      </c>
      <c r="AI125" s="229">
        <v>-0.10974594695322719</v>
      </c>
      <c r="AJ125" s="227">
        <v>-0.21568379845940155</v>
      </c>
      <c r="AK125" s="226">
        <v>-0.27321896391447631</v>
      </c>
      <c r="AL125" s="226">
        <v>5.9060470268365001E-2</v>
      </c>
      <c r="AM125" s="226">
        <v>0.49687864443987123</v>
      </c>
      <c r="AN125" s="226">
        <v>0.26112620142081072</v>
      </c>
      <c r="AO125" s="226">
        <v>0.11696483072733221</v>
      </c>
      <c r="AP125" s="226">
        <v>7.4399904462402008E-2</v>
      </c>
      <c r="AQ125" s="226" t="s">
        <v>174</v>
      </c>
      <c r="AR125" s="226" t="s">
        <v>174</v>
      </c>
      <c r="AS125" s="226" t="s">
        <v>174</v>
      </c>
      <c r="AT125" s="226" t="s">
        <v>174</v>
      </c>
      <c r="AU125" s="228" t="s">
        <v>174</v>
      </c>
      <c r="AV125" s="225">
        <v>-0.15482135425955648</v>
      </c>
      <c r="AW125" s="226">
        <v>0.26778508851648553</v>
      </c>
      <c r="AX125" s="226" t="s">
        <v>174</v>
      </c>
      <c r="AY125" s="229" t="s">
        <v>174</v>
      </c>
    </row>
    <row r="126" spans="1:51" x14ac:dyDescent="0.3">
      <c r="A126" s="246"/>
      <c r="B126" s="224"/>
      <c r="C126" s="290" t="s">
        <v>141</v>
      </c>
      <c r="D126" s="254">
        <v>34040</v>
      </c>
      <c r="E126" s="255">
        <v>33733</v>
      </c>
      <c r="F126" s="255">
        <v>37851</v>
      </c>
      <c r="G126" s="255">
        <v>35654</v>
      </c>
      <c r="H126" s="255">
        <v>39340</v>
      </c>
      <c r="I126" s="255">
        <v>37680</v>
      </c>
      <c r="J126" s="255">
        <v>40108</v>
      </c>
      <c r="K126" s="255">
        <v>39628</v>
      </c>
      <c r="L126" s="255">
        <v>36785</v>
      </c>
      <c r="M126" s="255">
        <v>38024</v>
      </c>
      <c r="N126" s="255">
        <v>36150</v>
      </c>
      <c r="O126" s="255">
        <v>39233</v>
      </c>
      <c r="P126" s="254">
        <v>105624</v>
      </c>
      <c r="Q126" s="255">
        <v>112674</v>
      </c>
      <c r="R126" s="255">
        <v>116521</v>
      </c>
      <c r="S126" s="255">
        <v>113407</v>
      </c>
      <c r="T126" s="256">
        <v>34531</v>
      </c>
      <c r="U126" s="255">
        <v>34990</v>
      </c>
      <c r="V126" s="255">
        <v>25913</v>
      </c>
      <c r="W126" s="255">
        <v>17161</v>
      </c>
      <c r="X126" s="255">
        <v>24386</v>
      </c>
      <c r="Y126" s="255">
        <v>28197</v>
      </c>
      <c r="Z126" s="255">
        <v>32416</v>
      </c>
      <c r="AA126" s="255">
        <v>32202</v>
      </c>
      <c r="AB126" s="255">
        <v>30740</v>
      </c>
      <c r="AC126" s="255">
        <v>31141</v>
      </c>
      <c r="AD126" s="255">
        <v>28544</v>
      </c>
      <c r="AE126" s="257">
        <v>31993</v>
      </c>
      <c r="AF126" s="254">
        <v>95434</v>
      </c>
      <c r="AG126" s="255">
        <v>69744</v>
      </c>
      <c r="AH126" s="255">
        <v>95358</v>
      </c>
      <c r="AI126" s="258">
        <v>91678</v>
      </c>
      <c r="AJ126" s="256">
        <v>23184</v>
      </c>
      <c r="AK126" s="255">
        <v>20909</v>
      </c>
      <c r="AL126" s="255">
        <v>26231</v>
      </c>
      <c r="AM126" s="255">
        <v>27933</v>
      </c>
      <c r="AN126" s="255">
        <v>31901</v>
      </c>
      <c r="AO126" s="255">
        <v>31219</v>
      </c>
      <c r="AP126" s="255">
        <v>33655</v>
      </c>
      <c r="AQ126" s="255" t="s">
        <v>174</v>
      </c>
      <c r="AR126" s="255" t="s">
        <v>174</v>
      </c>
      <c r="AS126" s="255" t="s">
        <v>174</v>
      </c>
      <c r="AT126" s="255" t="s">
        <v>174</v>
      </c>
      <c r="AU126" s="257" t="s">
        <v>174</v>
      </c>
      <c r="AV126" s="254">
        <v>70324</v>
      </c>
      <c r="AW126" s="255">
        <v>91053</v>
      </c>
      <c r="AX126" s="255" t="s">
        <v>174</v>
      </c>
      <c r="AY126" s="258" t="s">
        <v>174</v>
      </c>
    </row>
    <row r="127" spans="1:51" x14ac:dyDescent="0.3">
      <c r="A127" s="302"/>
      <c r="B127" s="224"/>
      <c r="C127" s="290" t="s">
        <v>45</v>
      </c>
      <c r="D127" s="254"/>
      <c r="E127" s="255"/>
      <c r="F127" s="255"/>
      <c r="G127" s="255"/>
      <c r="H127" s="255"/>
      <c r="I127" s="255"/>
      <c r="J127" s="255"/>
      <c r="K127" s="255"/>
      <c r="L127" s="255"/>
      <c r="M127" s="255"/>
      <c r="N127" s="255"/>
      <c r="O127" s="255"/>
      <c r="P127" s="254"/>
      <c r="Q127" s="255"/>
      <c r="R127" s="255"/>
      <c r="S127" s="255"/>
      <c r="T127" s="227">
        <v>1.4424206815511164E-2</v>
      </c>
      <c r="U127" s="226">
        <v>3.7263214063380075E-2</v>
      </c>
      <c r="V127" s="226">
        <v>-0.31539457345908961</v>
      </c>
      <c r="W127" s="226">
        <v>-0.51867953104840969</v>
      </c>
      <c r="X127" s="226">
        <v>-0.38012201321809863</v>
      </c>
      <c r="Y127" s="226">
        <v>-0.25167197452229301</v>
      </c>
      <c r="Z127" s="226">
        <v>-0.1917821880921512</v>
      </c>
      <c r="AA127" s="226">
        <v>-0.18739275259917229</v>
      </c>
      <c r="AB127" s="226">
        <v>-0.16433328802501018</v>
      </c>
      <c r="AC127" s="226">
        <v>-0.18101725226172943</v>
      </c>
      <c r="AD127" s="226">
        <v>-0.21040110650069158</v>
      </c>
      <c r="AE127" s="228">
        <v>-0.18453852624066475</v>
      </c>
      <c r="AF127" s="225">
        <v>-9.6474286147087779E-2</v>
      </c>
      <c r="AG127" s="226">
        <v>-0.38101070344533788</v>
      </c>
      <c r="AH127" s="226">
        <v>-0.18162391328601712</v>
      </c>
      <c r="AI127" s="229">
        <v>-0.19160192933416809</v>
      </c>
      <c r="AJ127" s="227">
        <v>-0.32860328400567607</v>
      </c>
      <c r="AK127" s="226">
        <v>-0.40242926550442981</v>
      </c>
      <c r="AL127" s="226">
        <v>1.2271832670860187E-2</v>
      </c>
      <c r="AM127" s="226">
        <v>0.62770234834799832</v>
      </c>
      <c r="AN127" s="226">
        <v>0.30816862134011319</v>
      </c>
      <c r="AO127" s="226">
        <v>0.10717452211228144</v>
      </c>
      <c r="AP127" s="226">
        <v>3.8221865745310959E-2</v>
      </c>
      <c r="AQ127" s="226" t="s">
        <v>174</v>
      </c>
      <c r="AR127" s="226" t="s">
        <v>174</v>
      </c>
      <c r="AS127" s="226" t="s">
        <v>174</v>
      </c>
      <c r="AT127" s="226" t="s">
        <v>174</v>
      </c>
      <c r="AU127" s="228" t="s">
        <v>174</v>
      </c>
      <c r="AV127" s="225">
        <v>-0.26311377496489718</v>
      </c>
      <c r="AW127" s="226">
        <v>0.30553165863730214</v>
      </c>
      <c r="AX127" s="226" t="s">
        <v>174</v>
      </c>
      <c r="AY127" s="229" t="s">
        <v>174</v>
      </c>
    </row>
    <row r="128" spans="1:51" x14ac:dyDescent="0.3">
      <c r="A128" s="246"/>
      <c r="B128" s="224"/>
      <c r="C128" s="290" t="s">
        <v>142</v>
      </c>
      <c r="D128" s="254">
        <v>67.300235017626321</v>
      </c>
      <c r="E128" s="255">
        <v>66.119230427178124</v>
      </c>
      <c r="F128" s="255">
        <v>65.945417558320784</v>
      </c>
      <c r="G128" s="255">
        <v>68.449542828294156</v>
      </c>
      <c r="H128" s="255">
        <v>67.358922216573461</v>
      </c>
      <c r="I128" s="255">
        <v>68.561571125265388</v>
      </c>
      <c r="J128" s="255">
        <v>71.280043881519887</v>
      </c>
      <c r="K128" s="255">
        <v>73.205814070858992</v>
      </c>
      <c r="L128" s="255">
        <v>68.427348103846683</v>
      </c>
      <c r="M128" s="255">
        <v>68.083315800547012</v>
      </c>
      <c r="N128" s="255">
        <v>69.568464730290472</v>
      </c>
      <c r="O128" s="255">
        <v>75.084750082838426</v>
      </c>
      <c r="P128" s="254">
        <v>66.437552071498899</v>
      </c>
      <c r="Q128" s="255">
        <v>68.106217938477371</v>
      </c>
      <c r="R128" s="255">
        <v>71.034405815260769</v>
      </c>
      <c r="S128" s="255">
        <v>70.978863738569942</v>
      </c>
      <c r="T128" s="256">
        <v>68.799050128869723</v>
      </c>
      <c r="U128" s="255">
        <v>67.636467562160604</v>
      </c>
      <c r="V128" s="255">
        <v>76.644927256589355</v>
      </c>
      <c r="W128" s="255">
        <v>84.942602412446817</v>
      </c>
      <c r="X128" s="255">
        <v>78.504059706388915</v>
      </c>
      <c r="Y128" s="255">
        <v>75.529311628896707</v>
      </c>
      <c r="Z128" s="255">
        <v>77.495681145113522</v>
      </c>
      <c r="AA128" s="255">
        <v>77.287125023290486</v>
      </c>
      <c r="AB128" s="255">
        <v>74.189980481457383</v>
      </c>
      <c r="AC128" s="255">
        <v>74.416364278603766</v>
      </c>
      <c r="AD128" s="255">
        <v>76.404848654708502</v>
      </c>
      <c r="AE128" s="257">
        <v>83.386990904260287</v>
      </c>
      <c r="AF128" s="254">
        <v>70.50317496908859</v>
      </c>
      <c r="AG128" s="255">
        <v>78.885638908006428</v>
      </c>
      <c r="AH128" s="255">
        <v>76.359613246922123</v>
      </c>
      <c r="AI128" s="258">
        <v>78.165972207072556</v>
      </c>
      <c r="AJ128" s="256">
        <v>80.370082815734989</v>
      </c>
      <c r="AK128" s="255">
        <v>82.261227222727058</v>
      </c>
      <c r="AL128" s="255">
        <v>80.187564332278583</v>
      </c>
      <c r="AM128" s="255">
        <v>78.115490638313105</v>
      </c>
      <c r="AN128" s="255">
        <v>75.6810131343845</v>
      </c>
      <c r="AO128" s="255">
        <v>76.197187610109211</v>
      </c>
      <c r="AP128" s="255">
        <v>80.196107562026441</v>
      </c>
      <c r="AQ128" s="255" t="s">
        <v>174</v>
      </c>
      <c r="AR128" s="255" t="s">
        <v>174</v>
      </c>
      <c r="AS128" s="255" t="s">
        <v>174</v>
      </c>
      <c r="AT128" s="255" t="s">
        <v>174</v>
      </c>
      <c r="AU128" s="257" t="s">
        <v>174</v>
      </c>
      <c r="AV128" s="254">
        <v>80.864285308002962</v>
      </c>
      <c r="AW128" s="255">
        <v>76.604834546912244</v>
      </c>
      <c r="AX128" s="255" t="s">
        <v>174</v>
      </c>
      <c r="AY128" s="258" t="s">
        <v>174</v>
      </c>
    </row>
    <row r="129" spans="1:51" x14ac:dyDescent="0.3">
      <c r="A129" s="246"/>
      <c r="B129" s="224"/>
      <c r="C129" s="290" t="s">
        <v>45</v>
      </c>
      <c r="D129" s="254"/>
      <c r="E129" s="255"/>
      <c r="F129" s="255"/>
      <c r="G129" s="255"/>
      <c r="H129" s="255"/>
      <c r="I129" s="255"/>
      <c r="J129" s="255"/>
      <c r="K129" s="255"/>
      <c r="L129" s="255"/>
      <c r="M129" s="255"/>
      <c r="N129" s="255"/>
      <c r="O129" s="255"/>
      <c r="P129" s="254"/>
      <c r="Q129" s="255"/>
      <c r="R129" s="255"/>
      <c r="S129" s="255"/>
      <c r="T129" s="227">
        <v>2.227057767110106E-2</v>
      </c>
      <c r="U129" s="226">
        <v>2.2946987210529055E-2</v>
      </c>
      <c r="V129" s="226">
        <v>0.16224796345866099</v>
      </c>
      <c r="W129" s="226">
        <v>0.24095207802228191</v>
      </c>
      <c r="X129" s="226">
        <v>0.1654589640549983</v>
      </c>
      <c r="Y129" s="226">
        <v>0.10162749174608195</v>
      </c>
      <c r="Z129" s="226">
        <v>8.720024462842825E-2</v>
      </c>
      <c r="AA129" s="226">
        <v>5.5751185943797049E-2</v>
      </c>
      <c r="AB129" s="226">
        <v>8.4215339879388812E-2</v>
      </c>
      <c r="AC129" s="226">
        <v>9.3019095847353989E-2</v>
      </c>
      <c r="AD129" s="226">
        <v>9.8268431694187336E-2</v>
      </c>
      <c r="AE129" s="228">
        <v>0.11057159825746619</v>
      </c>
      <c r="AF129" s="225">
        <v>6.1194652283611241E-2</v>
      </c>
      <c r="AG129" s="226">
        <v>0.15827366862841316</v>
      </c>
      <c r="AH129" s="226">
        <v>7.4966593590022071E-2</v>
      </c>
      <c r="AI129" s="229">
        <v>0.10125702342847083</v>
      </c>
      <c r="AJ129" s="227">
        <v>0.16818593665452053</v>
      </c>
      <c r="AK129" s="226">
        <v>0.21622595306482731</v>
      </c>
      <c r="AL129" s="226">
        <v>4.6221416113153904E-2</v>
      </c>
      <c r="AM129" s="226">
        <v>-8.0373235340542401E-2</v>
      </c>
      <c r="AN129" s="226">
        <v>-3.5960516979157787E-2</v>
      </c>
      <c r="AO129" s="226">
        <v>8.8426064902328797E-3</v>
      </c>
      <c r="AP129" s="226">
        <v>3.4846153708311442E-2</v>
      </c>
      <c r="AQ129" s="226" t="s">
        <v>174</v>
      </c>
      <c r="AR129" s="226" t="s">
        <v>174</v>
      </c>
      <c r="AS129" s="226" t="s">
        <v>174</v>
      </c>
      <c r="AT129" s="226" t="s">
        <v>174</v>
      </c>
      <c r="AU129" s="228" t="s">
        <v>174</v>
      </c>
      <c r="AV129" s="225">
        <v>0.14695948577432288</v>
      </c>
      <c r="AW129" s="226">
        <v>-2.8912795695981812E-2</v>
      </c>
      <c r="AX129" s="226" t="s">
        <v>174</v>
      </c>
      <c r="AY129" s="229" t="s">
        <v>174</v>
      </c>
    </row>
    <row r="130" spans="1:51" x14ac:dyDescent="0.3">
      <c r="A130" s="246" t="s">
        <v>143</v>
      </c>
      <c r="B130" s="224"/>
      <c r="C130" s="290" t="s">
        <v>140</v>
      </c>
      <c r="D130" s="254">
        <v>2175.7000000000003</v>
      </c>
      <c r="E130" s="255">
        <v>2133.6999999999998</v>
      </c>
      <c r="F130" s="255">
        <v>2381.4</v>
      </c>
      <c r="G130" s="255">
        <v>2310.5</v>
      </c>
      <c r="H130" s="255">
        <v>2509.5</v>
      </c>
      <c r="I130" s="255">
        <v>2441.8000000000002</v>
      </c>
      <c r="J130" s="255">
        <v>2656.2</v>
      </c>
      <c r="K130" s="255">
        <v>2562.4</v>
      </c>
      <c r="L130" s="255">
        <v>2347.1</v>
      </c>
      <c r="M130" s="255">
        <v>2445.8999999999996</v>
      </c>
      <c r="N130" s="255">
        <v>2406.6000000000004</v>
      </c>
      <c r="O130" s="255">
        <v>2816.9</v>
      </c>
      <c r="P130" s="254">
        <v>6690.7999999999993</v>
      </c>
      <c r="Q130" s="255">
        <v>7261.8</v>
      </c>
      <c r="R130" s="255">
        <v>7565.7000000000007</v>
      </c>
      <c r="S130" s="255">
        <v>7669.4</v>
      </c>
      <c r="T130" s="256">
        <v>2264.8000000000002</v>
      </c>
      <c r="U130" s="255">
        <v>2265.3999999999996</v>
      </c>
      <c r="V130" s="255">
        <v>1904.8</v>
      </c>
      <c r="W130" s="255">
        <v>1408.6</v>
      </c>
      <c r="X130" s="255">
        <v>1852.1000000000001</v>
      </c>
      <c r="Y130" s="255">
        <v>2058.9</v>
      </c>
      <c r="Z130" s="255">
        <v>2398</v>
      </c>
      <c r="AA130" s="255">
        <v>2293.3000000000002</v>
      </c>
      <c r="AB130" s="255">
        <v>2171</v>
      </c>
      <c r="AC130" s="255">
        <v>2225</v>
      </c>
      <c r="AD130" s="255">
        <v>2106.1999999999998</v>
      </c>
      <c r="AE130" s="257">
        <v>2572.1999999999998</v>
      </c>
      <c r="AF130" s="254">
        <v>6435</v>
      </c>
      <c r="AG130" s="255">
        <v>5319.6</v>
      </c>
      <c r="AH130" s="255">
        <v>6862.3</v>
      </c>
      <c r="AI130" s="258">
        <v>6903.4</v>
      </c>
      <c r="AJ130" s="256">
        <v>1793.5</v>
      </c>
      <c r="AK130" s="255">
        <v>1668.6</v>
      </c>
      <c r="AL130" s="255">
        <v>2040.8999999999999</v>
      </c>
      <c r="AM130" s="255">
        <v>2111</v>
      </c>
      <c r="AN130" s="255">
        <v>2324.8000000000002</v>
      </c>
      <c r="AO130" s="255">
        <v>2284.2999999999997</v>
      </c>
      <c r="AP130" s="255">
        <v>2564.5</v>
      </c>
      <c r="AQ130" s="255" t="s">
        <v>174</v>
      </c>
      <c r="AR130" s="255" t="s">
        <v>174</v>
      </c>
      <c r="AS130" s="255" t="s">
        <v>174</v>
      </c>
      <c r="AT130" s="255" t="s">
        <v>174</v>
      </c>
      <c r="AU130" s="257" t="s">
        <v>174</v>
      </c>
      <c r="AV130" s="254">
        <v>5503</v>
      </c>
      <c r="AW130" s="255">
        <v>6720.1</v>
      </c>
      <c r="AX130" s="255" t="s">
        <v>174</v>
      </c>
      <c r="AY130" s="258" t="s">
        <v>174</v>
      </c>
    </row>
    <row r="131" spans="1:51" x14ac:dyDescent="0.3">
      <c r="A131" s="301"/>
      <c r="B131" s="224"/>
      <c r="C131" s="290" t="s">
        <v>45</v>
      </c>
      <c r="D131" s="254"/>
      <c r="E131" s="255"/>
      <c r="F131" s="255"/>
      <c r="G131" s="255"/>
      <c r="H131" s="255"/>
      <c r="I131" s="255"/>
      <c r="J131" s="255"/>
      <c r="K131" s="255"/>
      <c r="L131" s="255"/>
      <c r="M131" s="255"/>
      <c r="N131" s="255"/>
      <c r="O131" s="255"/>
      <c r="P131" s="254"/>
      <c r="Q131" s="255"/>
      <c r="R131" s="255"/>
      <c r="S131" s="255"/>
      <c r="T131" s="227">
        <v>4.0952337178838949E-2</v>
      </c>
      <c r="U131" s="226">
        <v>6.1723766227679534E-2</v>
      </c>
      <c r="V131" s="226">
        <v>-0.20013437473754939</v>
      </c>
      <c r="W131" s="226">
        <v>-0.39034840943518723</v>
      </c>
      <c r="X131" s="226">
        <v>-0.26196453476788201</v>
      </c>
      <c r="Y131" s="226">
        <v>-0.15681054959456142</v>
      </c>
      <c r="Z131" s="226">
        <v>-9.7206535652435755E-2</v>
      </c>
      <c r="AA131" s="226">
        <v>-0.10501873243833902</v>
      </c>
      <c r="AB131" s="226">
        <v>-7.5028758893954203E-2</v>
      </c>
      <c r="AC131" s="226">
        <v>-9.0314403695980899E-2</v>
      </c>
      <c r="AD131" s="226">
        <v>-0.12482340231031351</v>
      </c>
      <c r="AE131" s="228">
        <v>-8.6868543434271805E-2</v>
      </c>
      <c r="AF131" s="225">
        <v>-3.8231601602199933E-2</v>
      </c>
      <c r="AG131" s="226">
        <v>-0.26745435016111707</v>
      </c>
      <c r="AH131" s="226">
        <v>-9.2972229932458392E-2</v>
      </c>
      <c r="AI131" s="229">
        <v>-9.987743500143427E-2</v>
      </c>
      <c r="AJ131" s="227">
        <v>-0.20809784528435188</v>
      </c>
      <c r="AK131" s="226">
        <v>-0.26344133486360016</v>
      </c>
      <c r="AL131" s="226">
        <v>7.1451070978580389E-2</v>
      </c>
      <c r="AM131" s="226">
        <v>0.49865114297884433</v>
      </c>
      <c r="AN131" s="226">
        <v>0.25522380001079858</v>
      </c>
      <c r="AO131" s="226">
        <v>0.10947593375103193</v>
      </c>
      <c r="AP131" s="226">
        <v>6.9432860717264386E-2</v>
      </c>
      <c r="AQ131" s="226" t="s">
        <v>174</v>
      </c>
      <c r="AR131" s="226" t="s">
        <v>174</v>
      </c>
      <c r="AS131" s="226" t="s">
        <v>174</v>
      </c>
      <c r="AT131" s="226" t="s">
        <v>174</v>
      </c>
      <c r="AU131" s="228" t="s">
        <v>174</v>
      </c>
      <c r="AV131" s="225">
        <v>-0.14483294483294484</v>
      </c>
      <c r="AW131" s="226">
        <v>0.26327167456199713</v>
      </c>
      <c r="AX131" s="226" t="s">
        <v>174</v>
      </c>
      <c r="AY131" s="229" t="s">
        <v>174</v>
      </c>
    </row>
    <row r="132" spans="1:51" x14ac:dyDescent="0.3">
      <c r="A132" s="246"/>
      <c r="B132" s="224"/>
      <c r="C132" s="290" t="s">
        <v>141</v>
      </c>
      <c r="D132" s="254">
        <v>33060</v>
      </c>
      <c r="E132" s="255">
        <v>32890</v>
      </c>
      <c r="F132" s="255">
        <v>36847</v>
      </c>
      <c r="G132" s="255">
        <v>34546</v>
      </c>
      <c r="H132" s="255">
        <v>38137</v>
      </c>
      <c r="I132" s="255">
        <v>36465</v>
      </c>
      <c r="J132" s="255">
        <v>38420</v>
      </c>
      <c r="K132" s="255">
        <v>36849</v>
      </c>
      <c r="L132" s="255">
        <v>35351</v>
      </c>
      <c r="M132" s="255">
        <v>36814</v>
      </c>
      <c r="N132" s="255">
        <v>35203</v>
      </c>
      <c r="O132" s="255">
        <v>38143</v>
      </c>
      <c r="P132" s="254">
        <v>102797</v>
      </c>
      <c r="Q132" s="255">
        <v>109148</v>
      </c>
      <c r="R132" s="255">
        <v>110620</v>
      </c>
      <c r="S132" s="255">
        <v>110160</v>
      </c>
      <c r="T132" s="256">
        <v>33589</v>
      </c>
      <c r="U132" s="255">
        <v>34109</v>
      </c>
      <c r="V132" s="255">
        <v>25256</v>
      </c>
      <c r="W132" s="255">
        <v>16796</v>
      </c>
      <c r="X132" s="255">
        <v>23904</v>
      </c>
      <c r="Y132" s="255">
        <v>27625</v>
      </c>
      <c r="Z132" s="255">
        <v>31493</v>
      </c>
      <c r="AA132" s="255">
        <v>30631</v>
      </c>
      <c r="AB132" s="255">
        <v>29832</v>
      </c>
      <c r="AC132" s="255">
        <v>30377</v>
      </c>
      <c r="AD132" s="255">
        <v>27932</v>
      </c>
      <c r="AE132" s="257">
        <v>31237</v>
      </c>
      <c r="AF132" s="254">
        <v>92954</v>
      </c>
      <c r="AG132" s="255">
        <v>68325</v>
      </c>
      <c r="AH132" s="255">
        <v>91956</v>
      </c>
      <c r="AI132" s="258">
        <v>89546</v>
      </c>
      <c r="AJ132" s="256">
        <v>22640</v>
      </c>
      <c r="AK132" s="255">
        <v>20518</v>
      </c>
      <c r="AL132" s="255">
        <v>25752</v>
      </c>
      <c r="AM132" s="255">
        <v>27375</v>
      </c>
      <c r="AN132" s="255">
        <v>31181</v>
      </c>
      <c r="AO132" s="255">
        <v>30440</v>
      </c>
      <c r="AP132" s="255">
        <v>32576</v>
      </c>
      <c r="AQ132" s="255" t="s">
        <v>174</v>
      </c>
      <c r="AR132" s="255" t="s">
        <v>174</v>
      </c>
      <c r="AS132" s="255" t="s">
        <v>174</v>
      </c>
      <c r="AT132" s="255" t="s">
        <v>174</v>
      </c>
      <c r="AU132" s="257" t="s">
        <v>174</v>
      </c>
      <c r="AV132" s="254">
        <v>68910</v>
      </c>
      <c r="AW132" s="255">
        <v>88996</v>
      </c>
      <c r="AX132" s="255" t="s">
        <v>174</v>
      </c>
      <c r="AY132" s="258" t="s">
        <v>174</v>
      </c>
    </row>
    <row r="133" spans="1:51" x14ac:dyDescent="0.3">
      <c r="A133" s="302"/>
      <c r="B133" s="224"/>
      <c r="C133" s="290" t="s">
        <v>45</v>
      </c>
      <c r="D133" s="254"/>
      <c r="E133" s="255"/>
      <c r="F133" s="255"/>
      <c r="G133" s="255"/>
      <c r="H133" s="255"/>
      <c r="I133" s="255"/>
      <c r="J133" s="255"/>
      <c r="K133" s="255"/>
      <c r="L133" s="255"/>
      <c r="M133" s="255"/>
      <c r="N133" s="255"/>
      <c r="O133" s="255"/>
      <c r="P133" s="254"/>
      <c r="Q133" s="255"/>
      <c r="R133" s="255"/>
      <c r="S133" s="255"/>
      <c r="T133" s="227">
        <v>1.6001209921355113E-2</v>
      </c>
      <c r="U133" s="226">
        <v>3.7062937062937062E-2</v>
      </c>
      <c r="V133" s="226">
        <v>-0.31457106413005131</v>
      </c>
      <c r="W133" s="226">
        <v>-0.51380767672089389</v>
      </c>
      <c r="X133" s="226">
        <v>-0.3732071216928442</v>
      </c>
      <c r="Y133" s="226">
        <v>-0.24242424242424243</v>
      </c>
      <c r="Z133" s="226">
        <v>-0.18029672045809475</v>
      </c>
      <c r="AA133" s="226">
        <v>-0.16874270672202774</v>
      </c>
      <c r="AB133" s="226">
        <v>-0.1561200531809567</v>
      </c>
      <c r="AC133" s="226">
        <v>-0.17485195849405116</v>
      </c>
      <c r="AD133" s="226">
        <v>-0.20654489674175497</v>
      </c>
      <c r="AE133" s="228">
        <v>-0.18105550166478776</v>
      </c>
      <c r="AF133" s="225">
        <v>-9.575182155121259E-2</v>
      </c>
      <c r="AG133" s="226">
        <v>-0.37401509876497968</v>
      </c>
      <c r="AH133" s="226">
        <v>-0.16872175013559934</v>
      </c>
      <c r="AI133" s="229">
        <v>-0.18712781408859841</v>
      </c>
      <c r="AJ133" s="227">
        <v>-0.32596981154544641</v>
      </c>
      <c r="AK133" s="226">
        <v>-0.39845788501568502</v>
      </c>
      <c r="AL133" s="226">
        <v>1.9638897687678177E-2</v>
      </c>
      <c r="AM133" s="226">
        <v>0.6298523457966182</v>
      </c>
      <c r="AN133" s="226">
        <v>0.30442603748326641</v>
      </c>
      <c r="AO133" s="226">
        <v>0.10190045248868779</v>
      </c>
      <c r="AP133" s="226">
        <v>3.4388594290794779E-2</v>
      </c>
      <c r="AQ133" s="226" t="s">
        <v>174</v>
      </c>
      <c r="AR133" s="226" t="s">
        <v>174</v>
      </c>
      <c r="AS133" s="226" t="s">
        <v>174</v>
      </c>
      <c r="AT133" s="226" t="s">
        <v>174</v>
      </c>
      <c r="AU133" s="228" t="s">
        <v>174</v>
      </c>
      <c r="AV133" s="225">
        <v>-0.2586655765217204</v>
      </c>
      <c r="AW133" s="226">
        <v>0.30253933406512989</v>
      </c>
      <c r="AX133" s="226" t="s">
        <v>174</v>
      </c>
      <c r="AY133" s="229" t="s">
        <v>174</v>
      </c>
    </row>
    <row r="134" spans="1:51" x14ac:dyDescent="0.3">
      <c r="A134" s="246"/>
      <c r="B134" s="224"/>
      <c r="C134" s="290" t="s">
        <v>142</v>
      </c>
      <c r="D134" s="254">
        <v>65.810647307924995</v>
      </c>
      <c r="E134" s="255">
        <v>64.873821830343573</v>
      </c>
      <c r="F134" s="255">
        <v>64.629413520775103</v>
      </c>
      <c r="G134" s="255">
        <v>66.881838707809877</v>
      </c>
      <c r="H134" s="255">
        <v>65.802239295172669</v>
      </c>
      <c r="I134" s="255">
        <v>66.962841080488133</v>
      </c>
      <c r="J134" s="255">
        <v>69.135866736074959</v>
      </c>
      <c r="K134" s="255">
        <v>69.537843632120271</v>
      </c>
      <c r="L134" s="255">
        <v>66.394161409861113</v>
      </c>
      <c r="M134" s="255">
        <v>66.439398055087722</v>
      </c>
      <c r="N134" s="255">
        <v>68.363491747862412</v>
      </c>
      <c r="O134" s="255">
        <v>73.851034265789266</v>
      </c>
      <c r="P134" s="254">
        <v>65.087502553576456</v>
      </c>
      <c r="Q134" s="255">
        <v>66.531681753215821</v>
      </c>
      <c r="R134" s="255">
        <v>68.393599710721404</v>
      </c>
      <c r="S134" s="255">
        <v>69.620551924473489</v>
      </c>
      <c r="T134" s="256">
        <v>67.426836166602158</v>
      </c>
      <c r="U134" s="255">
        <v>66.416488316866506</v>
      </c>
      <c r="V134" s="255">
        <v>75.419702248970538</v>
      </c>
      <c r="W134" s="255">
        <v>83.865206001428916</v>
      </c>
      <c r="X134" s="255">
        <v>77.480756358768417</v>
      </c>
      <c r="Y134" s="255">
        <v>74.530316742081453</v>
      </c>
      <c r="Z134" s="255">
        <v>76.143904994760746</v>
      </c>
      <c r="AA134" s="255">
        <v>74.8685971727988</v>
      </c>
      <c r="AB134" s="255">
        <v>72.774202198980959</v>
      </c>
      <c r="AC134" s="255">
        <v>73.246206011126844</v>
      </c>
      <c r="AD134" s="255">
        <v>75.404553916654734</v>
      </c>
      <c r="AE134" s="257">
        <v>82.34465537663668</v>
      </c>
      <c r="AF134" s="254">
        <v>69.227790089721793</v>
      </c>
      <c r="AG134" s="255">
        <v>77.857299670691546</v>
      </c>
      <c r="AH134" s="255">
        <v>74.625908042977073</v>
      </c>
      <c r="AI134" s="258">
        <v>77.093337502512682</v>
      </c>
      <c r="AJ134" s="256">
        <v>79.218197879858664</v>
      </c>
      <c r="AK134" s="255">
        <v>81.32371576177016</v>
      </c>
      <c r="AL134" s="255">
        <v>79.25209692451071</v>
      </c>
      <c r="AM134" s="255">
        <v>77.114155251141554</v>
      </c>
      <c r="AN134" s="255">
        <v>74.558224559828105</v>
      </c>
      <c r="AO134" s="255">
        <v>75.042706964520349</v>
      </c>
      <c r="AP134" s="255">
        <v>78.72360019646365</v>
      </c>
      <c r="AQ134" s="255" t="s">
        <v>174</v>
      </c>
      <c r="AR134" s="255" t="s">
        <v>174</v>
      </c>
      <c r="AS134" s="255" t="s">
        <v>174</v>
      </c>
      <c r="AT134" s="255" t="s">
        <v>174</v>
      </c>
      <c r="AU134" s="257" t="s">
        <v>174</v>
      </c>
      <c r="AV134" s="254">
        <v>79.857785517341455</v>
      </c>
      <c r="AW134" s="255">
        <v>75.510135286979192</v>
      </c>
      <c r="AX134" s="255" t="s">
        <v>174</v>
      </c>
      <c r="AY134" s="258" t="s">
        <v>174</v>
      </c>
    </row>
    <row r="135" spans="1:51" x14ac:dyDescent="0.3">
      <c r="A135" s="246"/>
      <c r="B135" s="224"/>
      <c r="C135" s="290" t="s">
        <v>45</v>
      </c>
      <c r="D135" s="254"/>
      <c r="E135" s="255"/>
      <c r="F135" s="255"/>
      <c r="G135" s="255"/>
      <c r="H135" s="255"/>
      <c r="I135" s="255"/>
      <c r="J135" s="255"/>
      <c r="K135" s="255"/>
      <c r="L135" s="255"/>
      <c r="M135" s="255"/>
      <c r="N135" s="255"/>
      <c r="O135" s="255"/>
      <c r="P135" s="254"/>
      <c r="Q135" s="255"/>
      <c r="R135" s="255"/>
      <c r="S135" s="255"/>
      <c r="T135" s="227">
        <v>2.4558166874048343E-2</v>
      </c>
      <c r="U135" s="226">
        <v>2.3779491372610609E-2</v>
      </c>
      <c r="V135" s="226">
        <v>0.16695631509524531</v>
      </c>
      <c r="W135" s="226">
        <v>0.25393092686663638</v>
      </c>
      <c r="X135" s="226">
        <v>0.17747902181882888</v>
      </c>
      <c r="Y135" s="226">
        <v>0.11301007453517915</v>
      </c>
      <c r="Z135" s="226">
        <v>0.10136617344277837</v>
      </c>
      <c r="AA135" s="226">
        <v>7.6659747588379304E-2</v>
      </c>
      <c r="AB135" s="226">
        <v>9.609340119133214E-2</v>
      </c>
      <c r="AC135" s="226">
        <v>0.10245137908075731</v>
      </c>
      <c r="AD135" s="226">
        <v>0.10299447832128152</v>
      </c>
      <c r="AE135" s="228">
        <v>0.11501018496611627</v>
      </c>
      <c r="AF135" s="225">
        <v>6.3611098501394792E-2</v>
      </c>
      <c r="AG135" s="226">
        <v>0.17022894385092407</v>
      </c>
      <c r="AH135" s="226">
        <v>9.1124145513848301E-2</v>
      </c>
      <c r="AI135" s="229">
        <v>0.10733591405804856</v>
      </c>
      <c r="AJ135" s="227">
        <v>0.17487639022720453</v>
      </c>
      <c r="AK135" s="226">
        <v>0.22445070226812872</v>
      </c>
      <c r="AL135" s="226">
        <v>5.0814237676103838E-2</v>
      </c>
      <c r="AM135" s="226">
        <v>-8.0498827489582939E-2</v>
      </c>
      <c r="AN135" s="226">
        <v>-3.7719453659019068E-2</v>
      </c>
      <c r="AO135" s="226">
        <v>6.8749234517822581E-3</v>
      </c>
      <c r="AP135" s="226">
        <v>3.3879208084749604E-2</v>
      </c>
      <c r="AQ135" s="226" t="s">
        <v>174</v>
      </c>
      <c r="AR135" s="226" t="s">
        <v>174</v>
      </c>
      <c r="AS135" s="226" t="s">
        <v>174</v>
      </c>
      <c r="AT135" s="226" t="s">
        <v>174</v>
      </c>
      <c r="AU135" s="228" t="s">
        <v>174</v>
      </c>
      <c r="AV135" s="225">
        <v>0.1535509860107161</v>
      </c>
      <c r="AW135" s="226">
        <v>-3.0147004759219973E-2</v>
      </c>
      <c r="AX135" s="226" t="s">
        <v>174</v>
      </c>
      <c r="AY135" s="229" t="s">
        <v>174</v>
      </c>
    </row>
    <row r="136" spans="1:51" ht="24.6" x14ac:dyDescent="0.3">
      <c r="A136" s="306" t="s">
        <v>147</v>
      </c>
      <c r="B136" s="224"/>
      <c r="C136" s="290" t="s">
        <v>140</v>
      </c>
      <c r="D136" s="254">
        <v>2144.4</v>
      </c>
      <c r="E136" s="255">
        <v>2102</v>
      </c>
      <c r="F136" s="255">
        <v>2344.3000000000002</v>
      </c>
      <c r="G136" s="255">
        <v>2273</v>
      </c>
      <c r="H136" s="255">
        <v>2471.8000000000002</v>
      </c>
      <c r="I136" s="255">
        <v>2403.8000000000002</v>
      </c>
      <c r="J136" s="255">
        <v>2617.1999999999998</v>
      </c>
      <c r="K136" s="255">
        <v>2524.6</v>
      </c>
      <c r="L136" s="255">
        <v>2311.5</v>
      </c>
      <c r="M136" s="255">
        <v>2410.1999999999998</v>
      </c>
      <c r="N136" s="255">
        <v>2372.3000000000002</v>
      </c>
      <c r="O136" s="255">
        <v>2782.4</v>
      </c>
      <c r="P136" s="254">
        <v>6590.7</v>
      </c>
      <c r="Q136" s="255">
        <v>7148.6</v>
      </c>
      <c r="R136" s="255">
        <v>7453.2999999999993</v>
      </c>
      <c r="S136" s="255">
        <v>7564.9</v>
      </c>
      <c r="T136" s="256">
        <v>2235.5</v>
      </c>
      <c r="U136" s="255">
        <v>2235.6999999999998</v>
      </c>
      <c r="V136" s="255">
        <v>1881.2</v>
      </c>
      <c r="W136" s="255">
        <v>1395.6</v>
      </c>
      <c r="X136" s="255">
        <v>1835.9</v>
      </c>
      <c r="Y136" s="255">
        <v>2038.9</v>
      </c>
      <c r="Z136" s="255">
        <v>2373.6</v>
      </c>
      <c r="AA136" s="255">
        <v>2270.9</v>
      </c>
      <c r="AB136" s="255">
        <v>2147.4</v>
      </c>
      <c r="AC136" s="255">
        <v>2200.6999999999998</v>
      </c>
      <c r="AD136" s="255">
        <v>2084.6999999999998</v>
      </c>
      <c r="AE136" s="257">
        <v>2549.6999999999998</v>
      </c>
      <c r="AF136" s="254">
        <v>6352.4</v>
      </c>
      <c r="AG136" s="255">
        <v>5270.4</v>
      </c>
      <c r="AH136" s="255">
        <v>6791.9</v>
      </c>
      <c r="AI136" s="258">
        <v>6835.0999999999995</v>
      </c>
      <c r="AJ136" s="256">
        <v>1775.6</v>
      </c>
      <c r="AK136" s="255">
        <v>1649.1</v>
      </c>
      <c r="AL136" s="255">
        <v>2017.8</v>
      </c>
      <c r="AM136" s="255">
        <v>2089.4</v>
      </c>
      <c r="AN136" s="255">
        <v>2301.4</v>
      </c>
      <c r="AO136" s="255">
        <v>2257.6999999999998</v>
      </c>
      <c r="AP136" s="255">
        <v>2535.9</v>
      </c>
      <c r="AQ136" s="255" t="s">
        <v>174</v>
      </c>
      <c r="AR136" s="255" t="s">
        <v>174</v>
      </c>
      <c r="AS136" s="255" t="s">
        <v>174</v>
      </c>
      <c r="AT136" s="255" t="s">
        <v>174</v>
      </c>
      <c r="AU136" s="257" t="s">
        <v>174</v>
      </c>
      <c r="AV136" s="254">
        <v>5442.5</v>
      </c>
      <c r="AW136" s="255">
        <v>6648.5</v>
      </c>
      <c r="AX136" s="255" t="s">
        <v>174</v>
      </c>
      <c r="AY136" s="258" t="s">
        <v>174</v>
      </c>
    </row>
    <row r="137" spans="1:51" x14ac:dyDescent="0.3">
      <c r="A137" s="301"/>
      <c r="B137" s="224"/>
      <c r="C137" s="290" t="s">
        <v>45</v>
      </c>
      <c r="D137" s="254"/>
      <c r="E137" s="255"/>
      <c r="F137" s="255"/>
      <c r="G137" s="255"/>
      <c r="H137" s="255"/>
      <c r="I137" s="255"/>
      <c r="J137" s="255"/>
      <c r="K137" s="255"/>
      <c r="L137" s="255"/>
      <c r="M137" s="255"/>
      <c r="N137" s="255"/>
      <c r="O137" s="255"/>
      <c r="P137" s="254"/>
      <c r="Q137" s="255"/>
      <c r="R137" s="255"/>
      <c r="S137" s="255"/>
      <c r="T137" s="227">
        <v>4.248274575638869E-2</v>
      </c>
      <c r="U137" s="226">
        <v>6.360608943862979E-2</v>
      </c>
      <c r="V137" s="226">
        <v>-0.19754297658149558</v>
      </c>
      <c r="W137" s="226">
        <v>-0.38600967883853943</v>
      </c>
      <c r="X137" s="226">
        <v>-0.25726191439436852</v>
      </c>
      <c r="Y137" s="226">
        <v>-0.15180131458524007</v>
      </c>
      <c r="Z137" s="226">
        <v>-9.3076570380559345E-2</v>
      </c>
      <c r="AA137" s="226">
        <v>-0.10049116691753142</v>
      </c>
      <c r="AB137" s="226">
        <v>-7.0992861778066157E-2</v>
      </c>
      <c r="AC137" s="226">
        <v>-8.692224711642188E-2</v>
      </c>
      <c r="AD137" s="226">
        <v>-0.12123255911984165</v>
      </c>
      <c r="AE137" s="228">
        <v>-8.3632834962622291E-2</v>
      </c>
      <c r="AF137" s="225">
        <v>-3.6157009118910011E-2</v>
      </c>
      <c r="AG137" s="226">
        <v>-0.26273675964524529</v>
      </c>
      <c r="AH137" s="226">
        <v>-8.8739216186118866E-2</v>
      </c>
      <c r="AI137" s="229">
        <v>-9.6471863474732009E-2</v>
      </c>
      <c r="AJ137" s="227">
        <v>-0.20572578841422504</v>
      </c>
      <c r="AK137" s="226">
        <v>-0.26237867334615556</v>
      </c>
      <c r="AL137" s="226">
        <v>7.261322560068037E-2</v>
      </c>
      <c r="AM137" s="226">
        <v>0.49713384924047022</v>
      </c>
      <c r="AN137" s="226">
        <v>0.25355411514788384</v>
      </c>
      <c r="AO137" s="226">
        <v>0.10731276668791982</v>
      </c>
      <c r="AP137" s="226">
        <v>6.8377148634984911E-2</v>
      </c>
      <c r="AQ137" s="226" t="s">
        <v>174</v>
      </c>
      <c r="AR137" s="226" t="s">
        <v>174</v>
      </c>
      <c r="AS137" s="226" t="s">
        <v>174</v>
      </c>
      <c r="AT137" s="226" t="s">
        <v>174</v>
      </c>
      <c r="AU137" s="228" t="s">
        <v>174</v>
      </c>
      <c r="AV137" s="225">
        <v>-0.14323720168755111</v>
      </c>
      <c r="AW137" s="226">
        <v>0.26147920461445062</v>
      </c>
      <c r="AX137" s="226" t="s">
        <v>174</v>
      </c>
      <c r="AY137" s="229" t="s">
        <v>174</v>
      </c>
    </row>
    <row r="138" spans="1:51" x14ac:dyDescent="0.3">
      <c r="A138" s="246"/>
      <c r="B138" s="224"/>
      <c r="C138" s="290" t="s">
        <v>141</v>
      </c>
      <c r="D138" s="254">
        <v>32797</v>
      </c>
      <c r="E138" s="255">
        <v>32613</v>
      </c>
      <c r="F138" s="255">
        <v>36536</v>
      </c>
      <c r="G138" s="255">
        <v>34228</v>
      </c>
      <c r="H138" s="255">
        <v>37821</v>
      </c>
      <c r="I138" s="255">
        <v>36131</v>
      </c>
      <c r="J138" s="255">
        <v>38078</v>
      </c>
      <c r="K138" s="255">
        <v>36515</v>
      </c>
      <c r="L138" s="255">
        <v>35029</v>
      </c>
      <c r="M138" s="255">
        <v>36500</v>
      </c>
      <c r="N138" s="255">
        <v>34912</v>
      </c>
      <c r="O138" s="255">
        <v>37873</v>
      </c>
      <c r="P138" s="254">
        <v>101946</v>
      </c>
      <c r="Q138" s="255">
        <v>108180</v>
      </c>
      <c r="R138" s="255">
        <v>109622</v>
      </c>
      <c r="S138" s="255">
        <v>109285</v>
      </c>
      <c r="T138" s="256">
        <v>33348</v>
      </c>
      <c r="U138" s="255">
        <v>33848</v>
      </c>
      <c r="V138" s="255">
        <v>25073</v>
      </c>
      <c r="W138" s="255">
        <v>16710</v>
      </c>
      <c r="X138" s="255">
        <v>23784</v>
      </c>
      <c r="Y138" s="255">
        <v>27468</v>
      </c>
      <c r="Z138" s="255">
        <v>31304</v>
      </c>
      <c r="AA138" s="255">
        <v>30450</v>
      </c>
      <c r="AB138" s="255">
        <v>29639</v>
      </c>
      <c r="AC138" s="255">
        <v>30185</v>
      </c>
      <c r="AD138" s="255">
        <v>27768</v>
      </c>
      <c r="AE138" s="257">
        <v>31081</v>
      </c>
      <c r="AF138" s="254">
        <v>92269</v>
      </c>
      <c r="AG138" s="255">
        <v>67962</v>
      </c>
      <c r="AH138" s="255">
        <v>91393</v>
      </c>
      <c r="AI138" s="258">
        <v>89034</v>
      </c>
      <c r="AJ138" s="256">
        <v>22506</v>
      </c>
      <c r="AK138" s="255">
        <v>20368</v>
      </c>
      <c r="AL138" s="255">
        <v>25576</v>
      </c>
      <c r="AM138" s="255">
        <v>27216</v>
      </c>
      <c r="AN138" s="255">
        <v>30999</v>
      </c>
      <c r="AO138" s="255">
        <v>30231</v>
      </c>
      <c r="AP138" s="255">
        <v>32359</v>
      </c>
      <c r="AQ138" s="255" t="s">
        <v>174</v>
      </c>
      <c r="AR138" s="255" t="s">
        <v>174</v>
      </c>
      <c r="AS138" s="255" t="s">
        <v>174</v>
      </c>
      <c r="AT138" s="255" t="s">
        <v>174</v>
      </c>
      <c r="AU138" s="257" t="s">
        <v>174</v>
      </c>
      <c r="AV138" s="254">
        <v>68450</v>
      </c>
      <c r="AW138" s="255">
        <v>88446</v>
      </c>
      <c r="AX138" s="255" t="s">
        <v>174</v>
      </c>
      <c r="AY138" s="258" t="s">
        <v>174</v>
      </c>
    </row>
    <row r="139" spans="1:51" x14ac:dyDescent="0.3">
      <c r="A139" s="302"/>
      <c r="B139" s="224"/>
      <c r="C139" s="290" t="s">
        <v>45</v>
      </c>
      <c r="D139" s="254"/>
      <c r="E139" s="255"/>
      <c r="F139" s="255"/>
      <c r="G139" s="255"/>
      <c r="H139" s="255"/>
      <c r="I139" s="255"/>
      <c r="J139" s="255"/>
      <c r="K139" s="255"/>
      <c r="L139" s="255"/>
      <c r="M139" s="255"/>
      <c r="N139" s="255"/>
      <c r="O139" s="255"/>
      <c r="P139" s="254"/>
      <c r="Q139" s="255"/>
      <c r="R139" s="255"/>
      <c r="S139" s="255"/>
      <c r="T139" s="227">
        <v>1.680031710217398E-2</v>
      </c>
      <c r="U139" s="226">
        <v>3.7868334713151194E-2</v>
      </c>
      <c r="V139" s="226">
        <v>-0.31374534705495949</v>
      </c>
      <c r="W139" s="226">
        <v>-0.51180320205679564</v>
      </c>
      <c r="X139" s="226">
        <v>-0.3711430157848814</v>
      </c>
      <c r="Y139" s="226">
        <v>-0.23976640557969611</v>
      </c>
      <c r="Z139" s="226">
        <v>-0.17789799884447713</v>
      </c>
      <c r="AA139" s="226">
        <v>-0.16609612488018621</v>
      </c>
      <c r="AB139" s="226">
        <v>-0.1538725056381855</v>
      </c>
      <c r="AC139" s="226">
        <v>-0.17301369863013699</v>
      </c>
      <c r="AD139" s="226">
        <v>-0.20462878093492209</v>
      </c>
      <c r="AE139" s="228">
        <v>-0.17933620257175295</v>
      </c>
      <c r="AF139" s="225">
        <v>-9.4922802267867298E-2</v>
      </c>
      <c r="AG139" s="226">
        <v>-0.37176927343316696</v>
      </c>
      <c r="AH139" s="226">
        <v>-0.16628961339877033</v>
      </c>
      <c r="AI139" s="229">
        <v>-0.18530447911424258</v>
      </c>
      <c r="AJ139" s="227">
        <v>-0.32511694854264123</v>
      </c>
      <c r="AK139" s="226">
        <v>-0.39825100449066414</v>
      </c>
      <c r="AL139" s="226">
        <v>2.0061420651697043E-2</v>
      </c>
      <c r="AM139" s="226">
        <v>0.62872531418312383</v>
      </c>
      <c r="AN139" s="226">
        <v>0.30335519677093847</v>
      </c>
      <c r="AO139" s="226">
        <v>0.10058977719528178</v>
      </c>
      <c r="AP139" s="226">
        <v>3.3701763352926142E-2</v>
      </c>
      <c r="AQ139" s="226" t="s">
        <v>174</v>
      </c>
      <c r="AR139" s="226" t="s">
        <v>174</v>
      </c>
      <c r="AS139" s="226" t="s">
        <v>174</v>
      </c>
      <c r="AT139" s="226" t="s">
        <v>174</v>
      </c>
      <c r="AU139" s="228" t="s">
        <v>174</v>
      </c>
      <c r="AV139" s="225">
        <v>-0.25814737344070054</v>
      </c>
      <c r="AW139" s="226">
        <v>0.30140372561137108</v>
      </c>
      <c r="AX139" s="226" t="s">
        <v>174</v>
      </c>
      <c r="AY139" s="229" t="s">
        <v>174</v>
      </c>
    </row>
    <row r="140" spans="1:51" x14ac:dyDescent="0.3">
      <c r="A140" s="246"/>
      <c r="B140" s="224"/>
      <c r="C140" s="290" t="s">
        <v>142</v>
      </c>
      <c r="D140" s="254">
        <v>65.384029027045159</v>
      </c>
      <c r="E140" s="255">
        <v>64.452825560359372</v>
      </c>
      <c r="F140" s="255">
        <v>64.16411210860521</v>
      </c>
      <c r="G140" s="255">
        <v>66.407619492812898</v>
      </c>
      <c r="H140" s="255">
        <v>65.355225932682899</v>
      </c>
      <c r="I140" s="255">
        <v>66.53012648418256</v>
      </c>
      <c r="J140" s="255">
        <v>68.732601502179733</v>
      </c>
      <c r="K140" s="255">
        <v>69.138710119129129</v>
      </c>
      <c r="L140" s="255">
        <v>65.988181221273805</v>
      </c>
      <c r="M140" s="255">
        <v>66.032876712328772</v>
      </c>
      <c r="N140" s="255">
        <v>67.950847846012834</v>
      </c>
      <c r="O140" s="255">
        <v>73.466585694294082</v>
      </c>
      <c r="P140" s="254">
        <v>64.648931787416871</v>
      </c>
      <c r="Q140" s="255">
        <v>66.080606396746163</v>
      </c>
      <c r="R140" s="255">
        <v>67.990914232544554</v>
      </c>
      <c r="S140" s="255">
        <v>69.221759619343914</v>
      </c>
      <c r="T140" s="256">
        <v>67.035504378073654</v>
      </c>
      <c r="U140" s="255">
        <v>66.051169936185303</v>
      </c>
      <c r="V140" s="255">
        <v>75.028915566545692</v>
      </c>
      <c r="W140" s="255">
        <v>83.518850987432671</v>
      </c>
      <c r="X140" s="255">
        <v>77.190548267743026</v>
      </c>
      <c r="Y140" s="255">
        <v>74.228192806174462</v>
      </c>
      <c r="Z140" s="255">
        <v>75.824175824175825</v>
      </c>
      <c r="AA140" s="255">
        <v>74.577996715927753</v>
      </c>
      <c r="AB140" s="255">
        <v>72.451837106515072</v>
      </c>
      <c r="AC140" s="255">
        <v>72.907073049527909</v>
      </c>
      <c r="AD140" s="255">
        <v>75.075626620570432</v>
      </c>
      <c r="AE140" s="257">
        <v>82.034040088800225</v>
      </c>
      <c r="AF140" s="254">
        <v>68.846524834993332</v>
      </c>
      <c r="AG140" s="255">
        <v>77.549218681027639</v>
      </c>
      <c r="AH140" s="255">
        <v>74.315319554013982</v>
      </c>
      <c r="AI140" s="258">
        <v>76.769548711728092</v>
      </c>
      <c r="AJ140" s="256">
        <v>78.89451701768418</v>
      </c>
      <c r="AK140" s="255">
        <v>80.965239591516109</v>
      </c>
      <c r="AL140" s="255">
        <v>78.894275883640915</v>
      </c>
      <c r="AM140" s="255">
        <v>76.771017048794832</v>
      </c>
      <c r="AN140" s="255">
        <v>74.241104551759733</v>
      </c>
      <c r="AO140" s="255">
        <v>74.681618206476799</v>
      </c>
      <c r="AP140" s="255">
        <v>78.367687505794365</v>
      </c>
      <c r="AQ140" s="255" t="s">
        <v>174</v>
      </c>
      <c r="AR140" s="255" t="s">
        <v>174</v>
      </c>
      <c r="AS140" s="255" t="s">
        <v>174</v>
      </c>
      <c r="AT140" s="255" t="s">
        <v>174</v>
      </c>
      <c r="AU140" s="257" t="s">
        <v>174</v>
      </c>
      <c r="AV140" s="254">
        <v>79.510591672753833</v>
      </c>
      <c r="AW140" s="255">
        <v>75.170160323813406</v>
      </c>
      <c r="AX140" s="255" t="s">
        <v>174</v>
      </c>
      <c r="AY140" s="258" t="s">
        <v>174</v>
      </c>
    </row>
    <row r="141" spans="1:51" x14ac:dyDescent="0.3">
      <c r="A141" s="246"/>
      <c r="B141" s="224"/>
      <c r="C141" s="290" t="s">
        <v>45</v>
      </c>
      <c r="D141" s="254"/>
      <c r="E141" s="255"/>
      <c r="F141" s="255"/>
      <c r="G141" s="255"/>
      <c r="H141" s="255"/>
      <c r="I141" s="255"/>
      <c r="J141" s="255"/>
      <c r="K141" s="255"/>
      <c r="L141" s="255"/>
      <c r="M141" s="255"/>
      <c r="N141" s="255"/>
      <c r="O141" s="255"/>
      <c r="P141" s="254"/>
      <c r="Q141" s="255"/>
      <c r="R141" s="255"/>
      <c r="S141" s="255"/>
      <c r="T141" s="227">
        <v>2.5258084819847763E-2</v>
      </c>
      <c r="U141" s="226">
        <v>2.479867037526693E-2</v>
      </c>
      <c r="V141" s="226">
        <v>0.16932835351248282</v>
      </c>
      <c r="W141" s="226">
        <v>0.25766970153886742</v>
      </c>
      <c r="X141" s="226">
        <v>0.18109221054871311</v>
      </c>
      <c r="Y141" s="226">
        <v>0.11570797665358575</v>
      </c>
      <c r="Z141" s="226">
        <v>0.10317628268109705</v>
      </c>
      <c r="AA141" s="226">
        <v>7.8672086699715496E-2</v>
      </c>
      <c r="AB141" s="226">
        <v>9.7951720529576597E-2</v>
      </c>
      <c r="AC141" s="226">
        <v>0.10410263310421064</v>
      </c>
      <c r="AD141" s="226">
        <v>0.1048519481420372</v>
      </c>
      <c r="AE141" s="228">
        <v>0.11661702137835364</v>
      </c>
      <c r="AF141" s="225">
        <v>6.4929039529675131E-2</v>
      </c>
      <c r="AG141" s="226">
        <v>0.17355488863743532</v>
      </c>
      <c r="AH141" s="226">
        <v>9.3018389190039533E-2</v>
      </c>
      <c r="AI141" s="229">
        <v>0.10903781027656743</v>
      </c>
      <c r="AJ141" s="227">
        <v>0.17690644308017525</v>
      </c>
      <c r="AK141" s="226">
        <v>0.2257956924872018</v>
      </c>
      <c r="AL141" s="226">
        <v>5.1518275159753636E-2</v>
      </c>
      <c r="AM141" s="226">
        <v>-8.0794142386527878E-2</v>
      </c>
      <c r="AN141" s="226">
        <v>-3.8209907588074854E-2</v>
      </c>
      <c r="AO141" s="226">
        <v>6.1085334717271931E-3</v>
      </c>
      <c r="AP141" s="226">
        <v>3.3544864206853209E-2</v>
      </c>
      <c r="AQ141" s="226" t="s">
        <v>174</v>
      </c>
      <c r="AR141" s="226" t="s">
        <v>174</v>
      </c>
      <c r="AS141" s="226" t="s">
        <v>174</v>
      </c>
      <c r="AT141" s="226" t="s">
        <v>174</v>
      </c>
      <c r="AU141" s="228" t="s">
        <v>174</v>
      </c>
      <c r="AV141" s="225">
        <v>0.15489622552945717</v>
      </c>
      <c r="AW141" s="226">
        <v>-3.0678044185070155E-2</v>
      </c>
      <c r="AX141" s="226" t="s">
        <v>174</v>
      </c>
      <c r="AY141" s="229" t="s">
        <v>174</v>
      </c>
    </row>
    <row r="142" spans="1:51" ht="24.6" x14ac:dyDescent="0.3">
      <c r="A142" s="306" t="s">
        <v>148</v>
      </c>
      <c r="B142" s="224"/>
      <c r="C142" s="290" t="s">
        <v>140</v>
      </c>
      <c r="D142" s="254">
        <v>31.3</v>
      </c>
      <c r="E142" s="255">
        <v>31.7</v>
      </c>
      <c r="F142" s="255">
        <v>37.1</v>
      </c>
      <c r="G142" s="255">
        <v>37.5</v>
      </c>
      <c r="H142" s="255">
        <v>37.700000000000003</v>
      </c>
      <c r="I142" s="255">
        <v>38</v>
      </c>
      <c r="J142" s="255">
        <v>39</v>
      </c>
      <c r="K142" s="255">
        <v>37.799999999999997</v>
      </c>
      <c r="L142" s="255">
        <v>35.6</v>
      </c>
      <c r="M142" s="255">
        <v>35.700000000000003</v>
      </c>
      <c r="N142" s="255">
        <v>34.299999999999997</v>
      </c>
      <c r="O142" s="255">
        <v>34.5</v>
      </c>
      <c r="P142" s="254">
        <v>100.1</v>
      </c>
      <c r="Q142" s="255">
        <v>113.2</v>
      </c>
      <c r="R142" s="255">
        <v>112.4</v>
      </c>
      <c r="S142" s="255">
        <v>104.5</v>
      </c>
      <c r="T142" s="256">
        <v>29.3</v>
      </c>
      <c r="U142" s="255">
        <v>29.7</v>
      </c>
      <c r="V142" s="255">
        <v>23.6</v>
      </c>
      <c r="W142" s="255">
        <v>13</v>
      </c>
      <c r="X142" s="255">
        <v>16.2</v>
      </c>
      <c r="Y142" s="255">
        <v>20</v>
      </c>
      <c r="Z142" s="255">
        <v>24.4</v>
      </c>
      <c r="AA142" s="255">
        <v>22.4</v>
      </c>
      <c r="AB142" s="255">
        <v>23.6</v>
      </c>
      <c r="AC142" s="255">
        <v>24.3</v>
      </c>
      <c r="AD142" s="255">
        <v>21.5</v>
      </c>
      <c r="AE142" s="257">
        <v>22.5</v>
      </c>
      <c r="AF142" s="254">
        <v>82.6</v>
      </c>
      <c r="AG142" s="255">
        <v>49.2</v>
      </c>
      <c r="AH142" s="255">
        <v>70.400000000000006</v>
      </c>
      <c r="AI142" s="258">
        <v>68.3</v>
      </c>
      <c r="AJ142" s="256">
        <v>17.899999999999999</v>
      </c>
      <c r="AK142" s="255">
        <v>19.5</v>
      </c>
      <c r="AL142" s="255">
        <v>23.1</v>
      </c>
      <c r="AM142" s="255">
        <v>21.6</v>
      </c>
      <c r="AN142" s="255">
        <v>23.4</v>
      </c>
      <c r="AO142" s="255">
        <v>26.6</v>
      </c>
      <c r="AP142" s="255">
        <v>28.6</v>
      </c>
      <c r="AQ142" s="255" t="s">
        <v>174</v>
      </c>
      <c r="AR142" s="255" t="s">
        <v>174</v>
      </c>
      <c r="AS142" s="255" t="s">
        <v>174</v>
      </c>
      <c r="AT142" s="255" t="s">
        <v>174</v>
      </c>
      <c r="AU142" s="257" t="s">
        <v>174</v>
      </c>
      <c r="AV142" s="254">
        <v>60.5</v>
      </c>
      <c r="AW142" s="255">
        <v>71.599999999999994</v>
      </c>
      <c r="AX142" s="255" t="s">
        <v>174</v>
      </c>
      <c r="AY142" s="258" t="s">
        <v>174</v>
      </c>
    </row>
    <row r="143" spans="1:51" x14ac:dyDescent="0.3">
      <c r="A143" s="301"/>
      <c r="B143" s="224"/>
      <c r="C143" s="290" t="s">
        <v>45</v>
      </c>
      <c r="D143" s="254"/>
      <c r="E143" s="255"/>
      <c r="F143" s="255"/>
      <c r="G143" s="255"/>
      <c r="H143" s="255"/>
      <c r="I143" s="255"/>
      <c r="J143" s="255"/>
      <c r="K143" s="255"/>
      <c r="L143" s="255"/>
      <c r="M143" s="255"/>
      <c r="N143" s="255"/>
      <c r="O143" s="255"/>
      <c r="P143" s="254"/>
      <c r="Q143" s="255"/>
      <c r="R143" s="255"/>
      <c r="S143" s="255"/>
      <c r="T143" s="227">
        <v>-6.3897763578274758E-2</v>
      </c>
      <c r="U143" s="226">
        <v>-6.3091482649842268E-2</v>
      </c>
      <c r="V143" s="226">
        <v>-0.36388140161725063</v>
      </c>
      <c r="W143" s="226">
        <v>-0.65333333333333332</v>
      </c>
      <c r="X143" s="226">
        <v>-0.57029177718832902</v>
      </c>
      <c r="Y143" s="226">
        <v>-0.47368421052631576</v>
      </c>
      <c r="Z143" s="226">
        <v>-0.37435897435897442</v>
      </c>
      <c r="AA143" s="226">
        <v>-0.40740740740740738</v>
      </c>
      <c r="AB143" s="226">
        <v>-0.33707865168539325</v>
      </c>
      <c r="AC143" s="226">
        <v>-0.31932773109243701</v>
      </c>
      <c r="AD143" s="226">
        <v>-0.37317784256559761</v>
      </c>
      <c r="AE143" s="228">
        <v>-0.34782608695652173</v>
      </c>
      <c r="AF143" s="225">
        <v>-0.17482517482517484</v>
      </c>
      <c r="AG143" s="226">
        <v>-0.56537102473498235</v>
      </c>
      <c r="AH143" s="226">
        <v>-0.37366548042704623</v>
      </c>
      <c r="AI143" s="229">
        <v>-0.34641148325358856</v>
      </c>
      <c r="AJ143" s="227">
        <v>-0.38907849829351543</v>
      </c>
      <c r="AK143" s="226">
        <v>-0.34343434343434343</v>
      </c>
      <c r="AL143" s="226">
        <v>-2.1186440677966101E-2</v>
      </c>
      <c r="AM143" s="226">
        <v>0.66153846153846163</v>
      </c>
      <c r="AN143" s="226">
        <v>0.44444444444444442</v>
      </c>
      <c r="AO143" s="226">
        <v>0.33000000000000007</v>
      </c>
      <c r="AP143" s="226">
        <v>0.17213114754098374</v>
      </c>
      <c r="AQ143" s="226" t="s">
        <v>174</v>
      </c>
      <c r="AR143" s="226" t="s">
        <v>174</v>
      </c>
      <c r="AS143" s="226" t="s">
        <v>174</v>
      </c>
      <c r="AT143" s="226" t="s">
        <v>174</v>
      </c>
      <c r="AU143" s="228" t="s">
        <v>174</v>
      </c>
      <c r="AV143" s="225">
        <v>-0.26755447941888616</v>
      </c>
      <c r="AW143" s="226">
        <v>0.45528455284552827</v>
      </c>
      <c r="AX143" s="226" t="s">
        <v>174</v>
      </c>
      <c r="AY143" s="229" t="s">
        <v>174</v>
      </c>
    </row>
    <row r="144" spans="1:51" x14ac:dyDescent="0.3">
      <c r="A144" s="246"/>
      <c r="B144" s="224"/>
      <c r="C144" s="290" t="s">
        <v>141</v>
      </c>
      <c r="D144" s="254">
        <v>263</v>
      </c>
      <c r="E144" s="255">
        <v>277</v>
      </c>
      <c r="F144" s="255">
        <v>311</v>
      </c>
      <c r="G144" s="255">
        <v>318</v>
      </c>
      <c r="H144" s="255">
        <v>316</v>
      </c>
      <c r="I144" s="255">
        <v>334</v>
      </c>
      <c r="J144" s="255">
        <v>342</v>
      </c>
      <c r="K144" s="255">
        <v>334</v>
      </c>
      <c r="L144" s="255">
        <v>322</v>
      </c>
      <c r="M144" s="255">
        <v>314</v>
      </c>
      <c r="N144" s="255">
        <v>291</v>
      </c>
      <c r="O144" s="255">
        <v>270</v>
      </c>
      <c r="P144" s="254">
        <v>851</v>
      </c>
      <c r="Q144" s="255">
        <v>968</v>
      </c>
      <c r="R144" s="255">
        <v>998</v>
      </c>
      <c r="S144" s="255">
        <v>875</v>
      </c>
      <c r="T144" s="256">
        <v>241</v>
      </c>
      <c r="U144" s="255">
        <v>261</v>
      </c>
      <c r="V144" s="255">
        <v>183</v>
      </c>
      <c r="W144" s="255">
        <v>86</v>
      </c>
      <c r="X144" s="255">
        <v>120</v>
      </c>
      <c r="Y144" s="255">
        <v>157</v>
      </c>
      <c r="Z144" s="255">
        <v>189</v>
      </c>
      <c r="AA144" s="255">
        <v>181</v>
      </c>
      <c r="AB144" s="255">
        <v>193</v>
      </c>
      <c r="AC144" s="255">
        <v>192</v>
      </c>
      <c r="AD144" s="255">
        <v>164</v>
      </c>
      <c r="AE144" s="257">
        <v>156</v>
      </c>
      <c r="AF144" s="254">
        <v>685</v>
      </c>
      <c r="AG144" s="255">
        <v>363</v>
      </c>
      <c r="AH144" s="255">
        <v>563</v>
      </c>
      <c r="AI144" s="258">
        <v>512</v>
      </c>
      <c r="AJ144" s="256">
        <v>134</v>
      </c>
      <c r="AK144" s="255">
        <v>150</v>
      </c>
      <c r="AL144" s="255">
        <v>176</v>
      </c>
      <c r="AM144" s="255">
        <v>159</v>
      </c>
      <c r="AN144" s="255">
        <v>182</v>
      </c>
      <c r="AO144" s="255">
        <v>209</v>
      </c>
      <c r="AP144" s="255">
        <v>217</v>
      </c>
      <c r="AQ144" s="255" t="s">
        <v>174</v>
      </c>
      <c r="AR144" s="255" t="s">
        <v>174</v>
      </c>
      <c r="AS144" s="255" t="s">
        <v>174</v>
      </c>
      <c r="AT144" s="255" t="s">
        <v>174</v>
      </c>
      <c r="AU144" s="257" t="s">
        <v>174</v>
      </c>
      <c r="AV144" s="254">
        <v>460</v>
      </c>
      <c r="AW144" s="255">
        <v>550</v>
      </c>
      <c r="AX144" s="255" t="s">
        <v>174</v>
      </c>
      <c r="AY144" s="258" t="s">
        <v>174</v>
      </c>
    </row>
    <row r="145" spans="1:51" x14ac:dyDescent="0.3">
      <c r="A145" s="302"/>
      <c r="B145" s="224"/>
      <c r="C145" s="290" t="s">
        <v>45</v>
      </c>
      <c r="D145" s="254"/>
      <c r="E145" s="255"/>
      <c r="F145" s="255"/>
      <c r="G145" s="255"/>
      <c r="H145" s="255"/>
      <c r="I145" s="255"/>
      <c r="J145" s="255"/>
      <c r="K145" s="255"/>
      <c r="L145" s="255"/>
      <c r="M145" s="255"/>
      <c r="N145" s="255"/>
      <c r="O145" s="255"/>
      <c r="P145" s="254"/>
      <c r="Q145" s="255"/>
      <c r="R145" s="255"/>
      <c r="S145" s="255"/>
      <c r="T145" s="227">
        <v>-8.3650190114068435E-2</v>
      </c>
      <c r="U145" s="226">
        <v>-5.7761732851985562E-2</v>
      </c>
      <c r="V145" s="226">
        <v>-0.41157556270096463</v>
      </c>
      <c r="W145" s="226">
        <v>-0.72955974842767291</v>
      </c>
      <c r="X145" s="226">
        <v>-0.620253164556962</v>
      </c>
      <c r="Y145" s="226">
        <v>-0.52994011976047906</v>
      </c>
      <c r="Z145" s="226">
        <v>-0.44736842105263158</v>
      </c>
      <c r="AA145" s="226">
        <v>-0.45808383233532934</v>
      </c>
      <c r="AB145" s="226">
        <v>-0.40062111801242234</v>
      </c>
      <c r="AC145" s="226">
        <v>-0.38853503184713378</v>
      </c>
      <c r="AD145" s="226">
        <v>-0.43642611683848798</v>
      </c>
      <c r="AE145" s="228">
        <v>-0.42222222222222222</v>
      </c>
      <c r="AF145" s="225">
        <v>-0.19506462984723855</v>
      </c>
      <c r="AG145" s="226">
        <v>-0.625</v>
      </c>
      <c r="AH145" s="226">
        <v>-0.43587174348697394</v>
      </c>
      <c r="AI145" s="229">
        <v>-0.41485714285714287</v>
      </c>
      <c r="AJ145" s="227">
        <v>-0.44398340248962653</v>
      </c>
      <c r="AK145" s="226">
        <v>-0.42528735632183906</v>
      </c>
      <c r="AL145" s="226">
        <v>-3.825136612021858E-2</v>
      </c>
      <c r="AM145" s="226">
        <v>0.84883720930232553</v>
      </c>
      <c r="AN145" s="226">
        <v>0.51666666666666672</v>
      </c>
      <c r="AO145" s="226">
        <v>0.33121019108280253</v>
      </c>
      <c r="AP145" s="226">
        <v>0.14814814814814814</v>
      </c>
      <c r="AQ145" s="226" t="s">
        <v>174</v>
      </c>
      <c r="AR145" s="226" t="s">
        <v>174</v>
      </c>
      <c r="AS145" s="226" t="s">
        <v>174</v>
      </c>
      <c r="AT145" s="226" t="s">
        <v>174</v>
      </c>
      <c r="AU145" s="228" t="s">
        <v>174</v>
      </c>
      <c r="AV145" s="225">
        <v>-0.32846715328467152</v>
      </c>
      <c r="AW145" s="226">
        <v>0.51515151515151514</v>
      </c>
      <c r="AX145" s="226" t="s">
        <v>174</v>
      </c>
      <c r="AY145" s="229" t="s">
        <v>174</v>
      </c>
    </row>
    <row r="146" spans="1:51" x14ac:dyDescent="0.3">
      <c r="A146" s="246"/>
      <c r="B146" s="224"/>
      <c r="C146" s="290" t="s">
        <v>142</v>
      </c>
      <c r="D146" s="254">
        <v>119.01140684410646</v>
      </c>
      <c r="E146" s="255">
        <v>114.4404332129964</v>
      </c>
      <c r="F146" s="255">
        <v>119.29260450160771</v>
      </c>
      <c r="G146" s="255">
        <v>117.9245283018868</v>
      </c>
      <c r="H146" s="255">
        <v>119.30379746835443</v>
      </c>
      <c r="I146" s="255">
        <v>113.77245508982035</v>
      </c>
      <c r="J146" s="255">
        <v>114.03508771929825</v>
      </c>
      <c r="K146" s="255">
        <v>113.17365269461078</v>
      </c>
      <c r="L146" s="255">
        <v>110.55900621118012</v>
      </c>
      <c r="M146" s="255">
        <v>113.69426751592357</v>
      </c>
      <c r="N146" s="255">
        <v>117.86941580756013</v>
      </c>
      <c r="O146" s="255">
        <v>127.77777777777777</v>
      </c>
      <c r="P146" s="254">
        <v>117.62632197414806</v>
      </c>
      <c r="Q146" s="255">
        <v>116.94214876033058</v>
      </c>
      <c r="R146" s="255">
        <v>112.625250501002</v>
      </c>
      <c r="S146" s="255">
        <v>119.42857142857143</v>
      </c>
      <c r="T146" s="256">
        <v>121.57676348547717</v>
      </c>
      <c r="U146" s="255">
        <v>113.79310344827586</v>
      </c>
      <c r="V146" s="255">
        <v>128.96174863387978</v>
      </c>
      <c r="W146" s="255">
        <v>151.16279069767441</v>
      </c>
      <c r="X146" s="255">
        <v>135</v>
      </c>
      <c r="Y146" s="255">
        <v>127.38853503184713</v>
      </c>
      <c r="Z146" s="255">
        <v>129.10052910052909</v>
      </c>
      <c r="AA146" s="255">
        <v>123.75690607734806</v>
      </c>
      <c r="AB146" s="255">
        <v>122.27979274611398</v>
      </c>
      <c r="AC146" s="255">
        <v>126.5625</v>
      </c>
      <c r="AD146" s="255">
        <v>131.09756097560975</v>
      </c>
      <c r="AE146" s="257">
        <v>144.23076923076923</v>
      </c>
      <c r="AF146" s="254">
        <v>120.58394160583941</v>
      </c>
      <c r="AG146" s="255">
        <v>135.53719008264463</v>
      </c>
      <c r="AH146" s="255">
        <v>125.04440497335702</v>
      </c>
      <c r="AI146" s="258">
        <v>133.3984375</v>
      </c>
      <c r="AJ146" s="256">
        <v>133.58208955223881</v>
      </c>
      <c r="AK146" s="255">
        <v>130</v>
      </c>
      <c r="AL146" s="255">
        <v>131.25</v>
      </c>
      <c r="AM146" s="255">
        <v>135.84905660377359</v>
      </c>
      <c r="AN146" s="255">
        <v>128.57142857142858</v>
      </c>
      <c r="AO146" s="255">
        <v>127.27272727272727</v>
      </c>
      <c r="AP146" s="255">
        <v>131.79723502304148</v>
      </c>
      <c r="AQ146" s="255" t="s">
        <v>174</v>
      </c>
      <c r="AR146" s="255" t="s">
        <v>174</v>
      </c>
      <c r="AS146" s="255" t="s">
        <v>174</v>
      </c>
      <c r="AT146" s="255" t="s">
        <v>174</v>
      </c>
      <c r="AU146" s="257" t="s">
        <v>174</v>
      </c>
      <c r="AV146" s="254">
        <v>131.52173913043478</v>
      </c>
      <c r="AW146" s="255">
        <v>130.18181818181819</v>
      </c>
      <c r="AX146" s="255" t="s">
        <v>174</v>
      </c>
      <c r="AY146" s="258" t="s">
        <v>174</v>
      </c>
    </row>
    <row r="147" spans="1:51" x14ac:dyDescent="0.3">
      <c r="A147" s="246"/>
      <c r="B147" s="224"/>
      <c r="C147" s="290" t="s">
        <v>45</v>
      </c>
      <c r="D147" s="254"/>
      <c r="E147" s="255"/>
      <c r="F147" s="255"/>
      <c r="G147" s="255"/>
      <c r="H147" s="255"/>
      <c r="I147" s="255"/>
      <c r="J147" s="255"/>
      <c r="K147" s="255"/>
      <c r="L147" s="255"/>
      <c r="M147" s="255"/>
      <c r="N147" s="255"/>
      <c r="O147" s="255"/>
      <c r="P147" s="254"/>
      <c r="Q147" s="255"/>
      <c r="R147" s="255"/>
      <c r="S147" s="255"/>
      <c r="T147" s="227">
        <v>2.1555552609600556E-2</v>
      </c>
      <c r="U147" s="226">
        <v>-5.6564777548135381E-3</v>
      </c>
      <c r="V147" s="226">
        <v>8.1054011459207889E-2</v>
      </c>
      <c r="W147" s="226">
        <v>0.28186046511627899</v>
      </c>
      <c r="X147" s="226">
        <v>0.13156498673740052</v>
      </c>
      <c r="Y147" s="226">
        <v>0.11967817633255111</v>
      </c>
      <c r="Z147" s="226">
        <v>0.13211233211233198</v>
      </c>
      <c r="AA147" s="226">
        <v>9.351340290566805E-2</v>
      </c>
      <c r="AB147" s="226">
        <v>0.10601385573732316</v>
      </c>
      <c r="AC147" s="226">
        <v>0.11318277310924366</v>
      </c>
      <c r="AD147" s="226">
        <v>0.11222712081348223</v>
      </c>
      <c r="AE147" s="228">
        <v>0.12876254180602009</v>
      </c>
      <c r="AF147" s="225">
        <v>2.5144198866826631E-2</v>
      </c>
      <c r="AG147" s="226">
        <v>0.15901060070671375</v>
      </c>
      <c r="AH147" s="226">
        <v>0.11026971675631947</v>
      </c>
      <c r="AI147" s="229">
        <v>0.11697256279904304</v>
      </c>
      <c r="AJ147" s="227">
        <v>9.874687993479711E-2</v>
      </c>
      <c r="AK147" s="226">
        <v>0.14242424242424248</v>
      </c>
      <c r="AL147" s="226">
        <v>1.7743644067796629E-2</v>
      </c>
      <c r="AM147" s="226">
        <v>-0.10130624092888235</v>
      </c>
      <c r="AN147" s="226">
        <v>-4.7619047619047526E-2</v>
      </c>
      <c r="AO147" s="226">
        <v>-9.0909090909090519E-4</v>
      </c>
      <c r="AP147" s="226">
        <v>2.0888418826018131E-2</v>
      </c>
      <c r="AQ147" s="226" t="s">
        <v>174</v>
      </c>
      <c r="AR147" s="226" t="s">
        <v>174</v>
      </c>
      <c r="AS147" s="226" t="s">
        <v>174</v>
      </c>
      <c r="AT147" s="226" t="s">
        <v>174</v>
      </c>
      <c r="AU147" s="228" t="s">
        <v>174</v>
      </c>
      <c r="AV147" s="225">
        <v>9.0706916517528172E-2</v>
      </c>
      <c r="AW147" s="226">
        <v>-3.9512195121951178E-2</v>
      </c>
      <c r="AX147" s="226" t="s">
        <v>174</v>
      </c>
      <c r="AY147" s="229" t="s">
        <v>174</v>
      </c>
    </row>
    <row r="148" spans="1:51" ht="24.6" x14ac:dyDescent="0.3">
      <c r="A148" s="306" t="s">
        <v>189</v>
      </c>
      <c r="B148" s="224"/>
      <c r="C148" s="290" t="s">
        <v>140</v>
      </c>
      <c r="D148" s="254">
        <v>115.2</v>
      </c>
      <c r="E148" s="255">
        <v>96.7</v>
      </c>
      <c r="F148" s="255">
        <v>114.7</v>
      </c>
      <c r="G148" s="255">
        <v>130</v>
      </c>
      <c r="H148" s="255">
        <v>140.4</v>
      </c>
      <c r="I148" s="255">
        <v>141.6</v>
      </c>
      <c r="J148" s="255">
        <v>202.7</v>
      </c>
      <c r="K148" s="255">
        <v>338.6</v>
      </c>
      <c r="L148" s="255">
        <v>170</v>
      </c>
      <c r="M148" s="255">
        <v>142.9</v>
      </c>
      <c r="N148" s="255">
        <v>108.3</v>
      </c>
      <c r="O148" s="255">
        <v>128.9</v>
      </c>
      <c r="P148" s="254">
        <v>326.60000000000002</v>
      </c>
      <c r="Q148" s="255">
        <v>412</v>
      </c>
      <c r="R148" s="255">
        <v>711.3</v>
      </c>
      <c r="S148" s="255">
        <v>380.1</v>
      </c>
      <c r="T148" s="256">
        <v>110.9</v>
      </c>
      <c r="U148" s="255">
        <v>101.2</v>
      </c>
      <c r="V148" s="255">
        <v>81.3</v>
      </c>
      <c r="W148" s="255">
        <v>49.1</v>
      </c>
      <c r="X148" s="255">
        <v>62.3</v>
      </c>
      <c r="Y148" s="255">
        <v>70.8</v>
      </c>
      <c r="Z148" s="255">
        <v>114.1</v>
      </c>
      <c r="AA148" s="255">
        <v>195.5</v>
      </c>
      <c r="AB148" s="255">
        <v>109.6</v>
      </c>
      <c r="AC148" s="255">
        <v>92.4</v>
      </c>
      <c r="AD148" s="255">
        <v>74.7</v>
      </c>
      <c r="AE148" s="257">
        <v>95.6</v>
      </c>
      <c r="AF148" s="254">
        <v>293.40000000000003</v>
      </c>
      <c r="AG148" s="255">
        <v>182.2</v>
      </c>
      <c r="AH148" s="255">
        <v>419.20000000000005</v>
      </c>
      <c r="AI148" s="258">
        <v>262.70000000000005</v>
      </c>
      <c r="AJ148" s="256">
        <v>69.8</v>
      </c>
      <c r="AK148" s="255">
        <v>51.4</v>
      </c>
      <c r="AL148" s="255">
        <v>62.5</v>
      </c>
      <c r="AM148" s="255">
        <v>71</v>
      </c>
      <c r="AN148" s="255">
        <v>89.5</v>
      </c>
      <c r="AO148" s="255">
        <v>94.5</v>
      </c>
      <c r="AP148" s="255">
        <v>134.5</v>
      </c>
      <c r="AQ148" s="255" t="s">
        <v>174</v>
      </c>
      <c r="AR148" s="255" t="s">
        <v>174</v>
      </c>
      <c r="AS148" s="255" t="s">
        <v>174</v>
      </c>
      <c r="AT148" s="255" t="s">
        <v>174</v>
      </c>
      <c r="AU148" s="257" t="s">
        <v>174</v>
      </c>
      <c r="AV148" s="254">
        <v>183.7</v>
      </c>
      <c r="AW148" s="255">
        <v>255</v>
      </c>
      <c r="AX148" s="255" t="s">
        <v>174</v>
      </c>
      <c r="AY148" s="258" t="s">
        <v>174</v>
      </c>
    </row>
    <row r="149" spans="1:51" x14ac:dyDescent="0.3">
      <c r="A149" s="301"/>
      <c r="B149" s="224"/>
      <c r="C149" s="290" t="s">
        <v>45</v>
      </c>
      <c r="D149" s="254"/>
      <c r="E149" s="255"/>
      <c r="F149" s="255"/>
      <c r="G149" s="255"/>
      <c r="H149" s="255"/>
      <c r="I149" s="255"/>
      <c r="J149" s="255"/>
      <c r="K149" s="255"/>
      <c r="L149" s="255"/>
      <c r="M149" s="255"/>
      <c r="N149" s="255"/>
      <c r="O149" s="255"/>
      <c r="P149" s="254"/>
      <c r="Q149" s="255"/>
      <c r="R149" s="255"/>
      <c r="S149" s="255"/>
      <c r="T149" s="227">
        <v>-3.732638888888886E-2</v>
      </c>
      <c r="U149" s="226">
        <v>4.6535677352637021E-2</v>
      </c>
      <c r="V149" s="226">
        <v>-0.29119442022667835</v>
      </c>
      <c r="W149" s="226">
        <v>-0.62230769230769234</v>
      </c>
      <c r="X149" s="226">
        <v>-0.55626780626780625</v>
      </c>
      <c r="Y149" s="226">
        <v>-0.5</v>
      </c>
      <c r="Z149" s="226">
        <v>-0.43709916132215093</v>
      </c>
      <c r="AA149" s="226">
        <v>-0.42262256349675137</v>
      </c>
      <c r="AB149" s="226">
        <v>-0.35529411764705887</v>
      </c>
      <c r="AC149" s="226">
        <v>-0.35339398180545833</v>
      </c>
      <c r="AD149" s="226">
        <v>-0.31024930747922436</v>
      </c>
      <c r="AE149" s="228">
        <v>-0.25833979829325066</v>
      </c>
      <c r="AF149" s="225">
        <v>-0.10165339865278625</v>
      </c>
      <c r="AG149" s="226">
        <v>-0.5577669902912622</v>
      </c>
      <c r="AH149" s="226">
        <v>-0.4106565443554055</v>
      </c>
      <c r="AI149" s="229">
        <v>-0.30886608787161268</v>
      </c>
      <c r="AJ149" s="227">
        <v>-0.3706041478809739</v>
      </c>
      <c r="AK149" s="226">
        <v>-0.4920948616600791</v>
      </c>
      <c r="AL149" s="226">
        <v>-0.23124231242312421</v>
      </c>
      <c r="AM149" s="226">
        <v>0.44602851323828918</v>
      </c>
      <c r="AN149" s="226">
        <v>0.43659711075441421</v>
      </c>
      <c r="AO149" s="226">
        <v>0.33474576271186446</v>
      </c>
      <c r="AP149" s="226">
        <v>0.17879053461875555</v>
      </c>
      <c r="AQ149" s="226" t="s">
        <v>174</v>
      </c>
      <c r="AR149" s="226" t="s">
        <v>174</v>
      </c>
      <c r="AS149" s="226" t="s">
        <v>174</v>
      </c>
      <c r="AT149" s="226" t="s">
        <v>174</v>
      </c>
      <c r="AU149" s="228" t="s">
        <v>174</v>
      </c>
      <c r="AV149" s="225">
        <v>-0.37389229720518075</v>
      </c>
      <c r="AW149" s="226">
        <v>0.39956092206366639</v>
      </c>
      <c r="AX149" s="226" t="s">
        <v>174</v>
      </c>
      <c r="AY149" s="229" t="s">
        <v>174</v>
      </c>
    </row>
    <row r="150" spans="1:51" x14ac:dyDescent="0.3">
      <c r="A150" s="246"/>
      <c r="B150" s="224"/>
      <c r="C150" s="290" t="s">
        <v>141</v>
      </c>
      <c r="D150" s="254">
        <v>980</v>
      </c>
      <c r="E150" s="255">
        <v>843</v>
      </c>
      <c r="F150" s="255">
        <v>1004</v>
      </c>
      <c r="G150" s="255">
        <v>1108</v>
      </c>
      <c r="H150" s="255">
        <v>1203</v>
      </c>
      <c r="I150" s="255">
        <v>1215</v>
      </c>
      <c r="J150" s="255">
        <v>1688</v>
      </c>
      <c r="K150" s="255">
        <v>2779</v>
      </c>
      <c r="L150" s="255">
        <v>1434</v>
      </c>
      <c r="M150" s="255">
        <v>1210</v>
      </c>
      <c r="N150" s="255">
        <v>947</v>
      </c>
      <c r="O150" s="255">
        <v>1090</v>
      </c>
      <c r="P150" s="254">
        <v>2827</v>
      </c>
      <c r="Q150" s="255">
        <v>3526</v>
      </c>
      <c r="R150" s="255">
        <v>5901</v>
      </c>
      <c r="S150" s="255">
        <v>3247</v>
      </c>
      <c r="T150" s="256">
        <v>942</v>
      </c>
      <c r="U150" s="255">
        <v>881</v>
      </c>
      <c r="V150" s="255">
        <v>657</v>
      </c>
      <c r="W150" s="255">
        <v>365</v>
      </c>
      <c r="X150" s="255">
        <v>482</v>
      </c>
      <c r="Y150" s="255">
        <v>572</v>
      </c>
      <c r="Z150" s="255">
        <v>923</v>
      </c>
      <c r="AA150" s="255">
        <v>1571</v>
      </c>
      <c r="AB150" s="255">
        <v>908</v>
      </c>
      <c r="AC150" s="255">
        <v>764</v>
      </c>
      <c r="AD150" s="255">
        <v>612</v>
      </c>
      <c r="AE150" s="257">
        <v>756</v>
      </c>
      <c r="AF150" s="254">
        <v>2480</v>
      </c>
      <c r="AG150" s="255">
        <v>1419</v>
      </c>
      <c r="AH150" s="255">
        <v>3402</v>
      </c>
      <c r="AI150" s="258">
        <v>2132</v>
      </c>
      <c r="AJ150" s="256">
        <v>544</v>
      </c>
      <c r="AK150" s="255">
        <v>391</v>
      </c>
      <c r="AL150" s="255">
        <v>479</v>
      </c>
      <c r="AM150" s="255">
        <v>558</v>
      </c>
      <c r="AN150" s="255">
        <v>720</v>
      </c>
      <c r="AO150" s="255">
        <v>779</v>
      </c>
      <c r="AP150" s="255">
        <v>1079</v>
      </c>
      <c r="AQ150" s="255" t="s">
        <v>174</v>
      </c>
      <c r="AR150" s="255" t="s">
        <v>174</v>
      </c>
      <c r="AS150" s="255" t="s">
        <v>174</v>
      </c>
      <c r="AT150" s="255" t="s">
        <v>174</v>
      </c>
      <c r="AU150" s="257" t="s">
        <v>174</v>
      </c>
      <c r="AV150" s="254">
        <v>1414</v>
      </c>
      <c r="AW150" s="255">
        <v>2057</v>
      </c>
      <c r="AX150" s="255" t="s">
        <v>174</v>
      </c>
      <c r="AY150" s="258" t="s">
        <v>174</v>
      </c>
    </row>
    <row r="151" spans="1:51" x14ac:dyDescent="0.3">
      <c r="A151" s="302"/>
      <c r="B151" s="224"/>
      <c r="C151" s="290" t="s">
        <v>45</v>
      </c>
      <c r="D151" s="254"/>
      <c r="E151" s="255"/>
      <c r="F151" s="255"/>
      <c r="G151" s="255"/>
      <c r="H151" s="255"/>
      <c r="I151" s="255"/>
      <c r="J151" s="255"/>
      <c r="K151" s="255"/>
      <c r="L151" s="255"/>
      <c r="M151" s="255"/>
      <c r="N151" s="255"/>
      <c r="O151" s="255"/>
      <c r="P151" s="254"/>
      <c r="Q151" s="255"/>
      <c r="R151" s="255"/>
      <c r="S151" s="255"/>
      <c r="T151" s="227">
        <v>-3.8775510204081633E-2</v>
      </c>
      <c r="U151" s="226">
        <v>4.5077105575326216E-2</v>
      </c>
      <c r="V151" s="226">
        <v>-0.34561752988047811</v>
      </c>
      <c r="W151" s="226">
        <v>-0.67057761732851984</v>
      </c>
      <c r="X151" s="226">
        <v>-0.59933499584372407</v>
      </c>
      <c r="Y151" s="226">
        <v>-0.52921810699588478</v>
      </c>
      <c r="Z151" s="226">
        <v>-0.4531990521327014</v>
      </c>
      <c r="AA151" s="226">
        <v>-0.43468873695573945</v>
      </c>
      <c r="AB151" s="226">
        <v>-0.36680613668061368</v>
      </c>
      <c r="AC151" s="226">
        <v>-0.36859504132231408</v>
      </c>
      <c r="AD151" s="226">
        <v>-0.35374868004223864</v>
      </c>
      <c r="AE151" s="228">
        <v>-0.30642201834862387</v>
      </c>
      <c r="AF151" s="225">
        <v>-0.1227449593208348</v>
      </c>
      <c r="AG151" s="226">
        <v>-0.59756097560975607</v>
      </c>
      <c r="AH151" s="226">
        <v>-0.42348754448398579</v>
      </c>
      <c r="AI151" s="229">
        <v>-0.34339390206344317</v>
      </c>
      <c r="AJ151" s="227">
        <v>-0.42250530785562634</v>
      </c>
      <c r="AK151" s="226">
        <v>-0.55618615209988653</v>
      </c>
      <c r="AL151" s="226">
        <v>-0.27092846270928461</v>
      </c>
      <c r="AM151" s="226">
        <v>0.52876712328767128</v>
      </c>
      <c r="AN151" s="226">
        <v>0.49377593360995853</v>
      </c>
      <c r="AO151" s="226">
        <v>0.36188811188811187</v>
      </c>
      <c r="AP151" s="226">
        <v>0.16901408450704225</v>
      </c>
      <c r="AQ151" s="226" t="s">
        <v>174</v>
      </c>
      <c r="AR151" s="226" t="s">
        <v>174</v>
      </c>
      <c r="AS151" s="226" t="s">
        <v>174</v>
      </c>
      <c r="AT151" s="226" t="s">
        <v>174</v>
      </c>
      <c r="AU151" s="228" t="s">
        <v>174</v>
      </c>
      <c r="AV151" s="225">
        <v>-0.42983870967741933</v>
      </c>
      <c r="AW151" s="226">
        <v>0.44961240310077522</v>
      </c>
      <c r="AX151" s="226" t="s">
        <v>174</v>
      </c>
      <c r="AY151" s="229" t="s">
        <v>174</v>
      </c>
    </row>
    <row r="152" spans="1:51" x14ac:dyDescent="0.3">
      <c r="A152" s="246"/>
      <c r="B152" s="224"/>
      <c r="C152" s="290" t="s">
        <v>142</v>
      </c>
      <c r="D152" s="254">
        <v>117.55102040816327</v>
      </c>
      <c r="E152" s="255">
        <v>114.70937129300118</v>
      </c>
      <c r="F152" s="255">
        <v>114.24302788844622</v>
      </c>
      <c r="G152" s="255">
        <v>117.32851985559567</v>
      </c>
      <c r="H152" s="255">
        <v>116.70822942643392</v>
      </c>
      <c r="I152" s="255">
        <v>116.54320987654322</v>
      </c>
      <c r="J152" s="255">
        <v>120.08293838862559</v>
      </c>
      <c r="K152" s="255">
        <v>121.84238934868658</v>
      </c>
      <c r="L152" s="255">
        <v>118.54951185495119</v>
      </c>
      <c r="M152" s="255">
        <v>118.09917355371901</v>
      </c>
      <c r="N152" s="255">
        <v>114.3611404435058</v>
      </c>
      <c r="O152" s="255">
        <v>118.25688073394495</v>
      </c>
      <c r="P152" s="254">
        <v>115.52882914750619</v>
      </c>
      <c r="Q152" s="255">
        <v>116.84628474191719</v>
      </c>
      <c r="R152" s="255">
        <v>120.53889171326894</v>
      </c>
      <c r="S152" s="255">
        <v>117.06190329534955</v>
      </c>
      <c r="T152" s="256">
        <v>117.72823779193206</v>
      </c>
      <c r="U152" s="255">
        <v>114.8694665153235</v>
      </c>
      <c r="V152" s="255">
        <v>123.74429223744292</v>
      </c>
      <c r="W152" s="255">
        <v>134.52054794520549</v>
      </c>
      <c r="X152" s="255">
        <v>129.25311203319501</v>
      </c>
      <c r="Y152" s="255">
        <v>123.77622377622377</v>
      </c>
      <c r="Z152" s="255">
        <v>123.61863488624051</v>
      </c>
      <c r="AA152" s="255">
        <v>124.44302991725016</v>
      </c>
      <c r="AB152" s="255">
        <v>120.70484581497797</v>
      </c>
      <c r="AC152" s="255">
        <v>120.94240837696336</v>
      </c>
      <c r="AD152" s="255">
        <v>122.05882352941177</v>
      </c>
      <c r="AE152" s="257">
        <v>126.45502645502646</v>
      </c>
      <c r="AF152" s="254">
        <v>118.30645161290325</v>
      </c>
      <c r="AG152" s="255">
        <v>128.40028188865398</v>
      </c>
      <c r="AH152" s="255">
        <v>123.22163433274547</v>
      </c>
      <c r="AI152" s="258">
        <v>123.2176360225141</v>
      </c>
      <c r="AJ152" s="256">
        <v>128.30882352941177</v>
      </c>
      <c r="AK152" s="255">
        <v>131.45780051150896</v>
      </c>
      <c r="AL152" s="255">
        <v>130.48016701461378</v>
      </c>
      <c r="AM152" s="255">
        <v>127.24014336917563</v>
      </c>
      <c r="AN152" s="255">
        <v>124.30555555555556</v>
      </c>
      <c r="AO152" s="255">
        <v>121.30937098844673</v>
      </c>
      <c r="AP152" s="255">
        <v>124.65245597775719</v>
      </c>
      <c r="AQ152" s="255" t="s">
        <v>174</v>
      </c>
      <c r="AR152" s="255" t="s">
        <v>174</v>
      </c>
      <c r="AS152" s="255" t="s">
        <v>174</v>
      </c>
      <c r="AT152" s="255" t="s">
        <v>174</v>
      </c>
      <c r="AU152" s="257" t="s">
        <v>174</v>
      </c>
      <c r="AV152" s="254">
        <v>129.91513437057992</v>
      </c>
      <c r="AW152" s="255">
        <v>123.96694214876032</v>
      </c>
      <c r="AX152" s="255" t="s">
        <v>174</v>
      </c>
      <c r="AY152" s="258" t="s">
        <v>174</v>
      </c>
    </row>
    <row r="153" spans="1:51" x14ac:dyDescent="0.3">
      <c r="A153" s="246"/>
      <c r="B153" s="224"/>
      <c r="C153" s="290" t="s">
        <v>45</v>
      </c>
      <c r="D153" s="254"/>
      <c r="E153" s="255"/>
      <c r="F153" s="255"/>
      <c r="G153" s="255"/>
      <c r="H153" s="255"/>
      <c r="I153" s="255"/>
      <c r="J153" s="255"/>
      <c r="K153" s="255"/>
      <c r="L153" s="255"/>
      <c r="M153" s="255"/>
      <c r="N153" s="255"/>
      <c r="O153" s="255"/>
      <c r="P153" s="307"/>
      <c r="Q153" s="308"/>
      <c r="R153" s="255"/>
      <c r="S153" s="255"/>
      <c r="T153" s="239">
        <v>1.5075784383109007E-3</v>
      </c>
      <c r="U153" s="226">
        <v>1.3956594872565546E-3</v>
      </c>
      <c r="V153" s="226">
        <v>8.3167126472473277E-2</v>
      </c>
      <c r="W153" s="226">
        <v>0.1465289778714437</v>
      </c>
      <c r="X153" s="226">
        <v>0.10748927190835893</v>
      </c>
      <c r="Y153" s="226">
        <v>6.2062937062936981E-2</v>
      </c>
      <c r="Z153" s="226">
        <v>2.9443787311169152E-2</v>
      </c>
      <c r="AA153" s="226">
        <v>2.1344300472646724E-2</v>
      </c>
      <c r="AB153" s="226">
        <v>1.8180875874578842E-2</v>
      </c>
      <c r="AC153" s="226">
        <v>2.4074976459941614E-2</v>
      </c>
      <c r="AD153" s="226">
        <v>6.7310303622834244E-2</v>
      </c>
      <c r="AE153" s="240">
        <v>6.9324893995181047E-2</v>
      </c>
      <c r="AF153" s="237">
        <v>2.4042678229263578E-2</v>
      </c>
      <c r="AG153" s="238">
        <v>9.8882024124742535E-2</v>
      </c>
      <c r="AH153" s="238">
        <v>2.2256240963771955E-2</v>
      </c>
      <c r="AI153" s="241">
        <v>5.2585277992905251E-2</v>
      </c>
      <c r="AJ153" s="239">
        <v>8.9872964514931333E-2</v>
      </c>
      <c r="AK153" s="226">
        <v>0.14441029891936163</v>
      </c>
      <c r="AL153" s="226">
        <v>5.4433822000015467E-2</v>
      </c>
      <c r="AM153" s="226">
        <v>-5.4121133813663971E-2</v>
      </c>
      <c r="AN153" s="226">
        <v>-3.8278045300517115E-2</v>
      </c>
      <c r="AO153" s="226">
        <v>-1.9929940601814529E-2</v>
      </c>
      <c r="AP153" s="226">
        <v>8.3629874449595749E-3</v>
      </c>
      <c r="AQ153" s="226" t="s">
        <v>174</v>
      </c>
      <c r="AR153" s="226" t="s">
        <v>174</v>
      </c>
      <c r="AS153" s="226" t="s">
        <v>174</v>
      </c>
      <c r="AT153" s="226" t="s">
        <v>174</v>
      </c>
      <c r="AU153" s="240" t="s">
        <v>174</v>
      </c>
      <c r="AV153" s="225">
        <v>9.8123835170545834E-2</v>
      </c>
      <c r="AW153" s="238">
        <v>-3.4527492266240918E-2</v>
      </c>
      <c r="AX153" s="238" t="s">
        <v>174</v>
      </c>
      <c r="AY153" s="241" t="s">
        <v>174</v>
      </c>
    </row>
    <row r="154" spans="1:51" ht="14.25" customHeight="1" x14ac:dyDescent="0.3">
      <c r="A154" s="309" t="s">
        <v>25</v>
      </c>
      <c r="B154" s="309"/>
      <c r="C154" s="309"/>
      <c r="D154" s="309"/>
      <c r="E154" s="309"/>
      <c r="F154" s="309"/>
      <c r="G154" s="309"/>
      <c r="H154" s="309"/>
      <c r="I154" s="309"/>
      <c r="J154" s="309"/>
      <c r="K154" s="309"/>
      <c r="L154" s="309"/>
      <c r="M154" s="309"/>
      <c r="N154" s="309"/>
      <c r="O154" s="309"/>
      <c r="P154" s="309"/>
      <c r="Q154" s="309"/>
      <c r="R154" s="309"/>
      <c r="S154" s="309"/>
      <c r="T154" s="309"/>
      <c r="U154" s="309"/>
      <c r="V154" s="309"/>
      <c r="W154" s="309"/>
      <c r="X154" s="309"/>
      <c r="Y154" s="309"/>
      <c r="Z154" s="309"/>
      <c r="AA154" s="309"/>
      <c r="AB154" s="309"/>
      <c r="AC154" s="309"/>
      <c r="AD154" s="309"/>
      <c r="AE154" s="309"/>
      <c r="AF154" s="309"/>
      <c r="AG154" s="309"/>
      <c r="AH154" s="310"/>
      <c r="AI154" s="310"/>
      <c r="AJ154" s="309"/>
      <c r="AK154" s="309"/>
      <c r="AL154" s="309"/>
      <c r="AM154" s="309"/>
      <c r="AN154" s="309"/>
      <c r="AO154" s="309"/>
      <c r="AP154" s="309"/>
      <c r="AQ154" s="309"/>
      <c r="AR154" s="309"/>
      <c r="AS154" s="309"/>
      <c r="AT154" s="309"/>
      <c r="AU154" s="309"/>
      <c r="AV154" s="309"/>
      <c r="AW154" s="309"/>
      <c r="AX154" s="310"/>
      <c r="AY154" s="310"/>
    </row>
    <row r="155" spans="1:51" x14ac:dyDescent="0.3">
      <c r="A155" s="311" t="s">
        <v>77</v>
      </c>
    </row>
    <row r="156" spans="1:51" ht="15" customHeight="1" x14ac:dyDescent="0.3">
      <c r="A156" s="311" t="s">
        <v>78</v>
      </c>
      <c r="B156" s="312"/>
      <c r="C156" s="312"/>
      <c r="D156" s="312"/>
      <c r="E156" s="312"/>
      <c r="F156" s="312"/>
      <c r="G156" s="312"/>
      <c r="H156" s="312"/>
      <c r="I156" s="312"/>
      <c r="J156" s="312"/>
      <c r="K156" s="312"/>
      <c r="L156" s="312"/>
      <c r="M156" s="312"/>
      <c r="N156" s="312"/>
      <c r="O156" s="312"/>
      <c r="P156" s="312"/>
      <c r="Q156" s="312"/>
      <c r="R156" s="312"/>
      <c r="S156" s="312"/>
      <c r="T156" s="312"/>
      <c r="U156" s="312"/>
      <c r="V156" s="312"/>
      <c r="W156" s="312"/>
      <c r="X156" s="312"/>
      <c r="Y156" s="312"/>
      <c r="Z156" s="312"/>
      <c r="AA156" s="312"/>
      <c r="AB156" s="312"/>
      <c r="AC156" s="312"/>
      <c r="AD156" s="312"/>
      <c r="AE156" s="312"/>
      <c r="AF156" s="312"/>
      <c r="AG156" s="312"/>
      <c r="AH156" s="312"/>
      <c r="AI156" s="312"/>
      <c r="AJ156" s="312"/>
      <c r="AK156" s="312"/>
      <c r="AL156" s="312"/>
      <c r="AM156" s="312"/>
      <c r="AN156" s="312"/>
      <c r="AO156" s="312"/>
      <c r="AP156" s="312"/>
      <c r="AQ156" s="312"/>
      <c r="AR156" s="312"/>
      <c r="AS156" s="312"/>
      <c r="AT156" s="312"/>
      <c r="AU156" s="312"/>
      <c r="AV156" s="312"/>
      <c r="AW156" s="312"/>
      <c r="AX156" s="312"/>
      <c r="AY156" s="312"/>
    </row>
    <row r="157" spans="1:51" ht="15" customHeight="1" x14ac:dyDescent="0.3">
      <c r="A157" s="311" t="s">
        <v>79</v>
      </c>
      <c r="B157" s="312"/>
      <c r="C157" s="312"/>
      <c r="D157" s="312"/>
      <c r="E157" s="312"/>
      <c r="F157" s="312"/>
      <c r="G157" s="312"/>
      <c r="H157" s="312"/>
      <c r="I157" s="312"/>
      <c r="J157" s="312"/>
      <c r="K157" s="312"/>
      <c r="L157" s="312"/>
      <c r="M157" s="312"/>
      <c r="N157" s="312"/>
      <c r="O157" s="312"/>
      <c r="P157" s="312"/>
      <c r="Q157" s="312"/>
      <c r="R157" s="312"/>
      <c r="S157" s="312"/>
      <c r="T157" s="312"/>
      <c r="U157" s="312"/>
      <c r="V157" s="312"/>
      <c r="W157" s="312"/>
      <c r="X157" s="312"/>
      <c r="Y157" s="312"/>
      <c r="Z157" s="312"/>
      <c r="AA157" s="312"/>
      <c r="AB157" s="312"/>
      <c r="AC157" s="312"/>
      <c r="AD157" s="312"/>
      <c r="AE157" s="312"/>
      <c r="AF157" s="312"/>
      <c r="AG157" s="312"/>
      <c r="AH157" s="312"/>
      <c r="AI157" s="312"/>
      <c r="AJ157" s="312"/>
      <c r="AK157" s="312"/>
      <c r="AL157" s="312"/>
      <c r="AM157" s="312"/>
      <c r="AN157" s="312"/>
      <c r="AO157" s="312"/>
      <c r="AP157" s="312"/>
      <c r="AQ157" s="312"/>
      <c r="AR157" s="312"/>
      <c r="AS157" s="312"/>
      <c r="AT157" s="312"/>
      <c r="AU157" s="312"/>
      <c r="AV157" s="312"/>
      <c r="AW157" s="312"/>
      <c r="AX157" s="312"/>
      <c r="AY157" s="312"/>
    </row>
    <row r="158" spans="1:51" x14ac:dyDescent="0.3">
      <c r="A158" s="311" t="s">
        <v>80</v>
      </c>
    </row>
    <row r="159" spans="1:51" x14ac:dyDescent="0.3">
      <c r="A159" s="311" t="s">
        <v>190</v>
      </c>
    </row>
    <row r="160" spans="1:51" x14ac:dyDescent="0.3">
      <c r="A160" s="311" t="s">
        <v>149</v>
      </c>
    </row>
  </sheetData>
  <mergeCells count="7">
    <mergeCell ref="AV5:AY5"/>
    <mergeCell ref="AJ7:AY7"/>
    <mergeCell ref="A4:AF4"/>
    <mergeCell ref="A6:A8"/>
    <mergeCell ref="D6:AI6"/>
    <mergeCell ref="T7:AI7"/>
    <mergeCell ref="D7:S7"/>
  </mergeCells>
  <pageMargins left="0.7" right="0.7" top="0.75" bottom="0.75" header="0.3" footer="0.3"/>
  <pageSetup paperSize="9" orientation="portrait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3:O47"/>
  <sheetViews>
    <sheetView showGridLines="0" topLeftCell="A4" zoomScale="90" zoomScaleNormal="90" workbookViewId="0">
      <selection activeCell="A16" sqref="A16"/>
    </sheetView>
  </sheetViews>
  <sheetFormatPr defaultRowHeight="14.4" x14ac:dyDescent="0.3"/>
  <cols>
    <col min="1" max="1" width="53" style="442" customWidth="1"/>
    <col min="2" max="2" width="8.44140625" style="442" customWidth="1"/>
    <col min="3" max="3" width="12.5546875" style="442" customWidth="1"/>
    <col min="4" max="15" width="11.6640625" style="442" customWidth="1"/>
    <col min="16" max="16384" width="8.88671875" style="442"/>
  </cols>
  <sheetData>
    <row r="3" spans="1:15" x14ac:dyDescent="0.3">
      <c r="D3" s="340"/>
      <c r="E3" s="340"/>
      <c r="F3" s="340"/>
      <c r="G3" s="340"/>
      <c r="H3" s="340"/>
      <c r="I3" s="340"/>
      <c r="J3" s="340"/>
      <c r="K3" s="340"/>
      <c r="L3" s="340"/>
      <c r="M3" s="340"/>
      <c r="N3" s="340"/>
      <c r="O3" s="340"/>
    </row>
    <row r="4" spans="1:15" ht="20.25" customHeight="1" x14ac:dyDescent="0.35">
      <c r="A4" s="566" t="s">
        <v>246</v>
      </c>
      <c r="B4" s="566"/>
      <c r="C4" s="566"/>
      <c r="D4" s="566"/>
      <c r="E4" s="566"/>
      <c r="F4" s="566"/>
      <c r="G4" s="566"/>
      <c r="H4" s="566"/>
      <c r="I4" s="566"/>
      <c r="J4" s="566"/>
      <c r="K4" s="566"/>
    </row>
    <row r="5" spans="1:15" x14ac:dyDescent="0.3">
      <c r="H5" s="573"/>
      <c r="I5" s="573"/>
      <c r="J5" s="573"/>
      <c r="K5" s="573"/>
      <c r="L5" s="573"/>
      <c r="M5" s="573"/>
      <c r="N5" s="573"/>
      <c r="O5" s="573"/>
    </row>
    <row r="6" spans="1:15" ht="23.25" customHeight="1" thickBot="1" x14ac:dyDescent="0.35">
      <c r="A6" s="567"/>
      <c r="B6" s="180"/>
      <c r="C6" s="181"/>
      <c r="D6" s="574" t="s">
        <v>39</v>
      </c>
      <c r="E6" s="575"/>
      <c r="F6" s="575"/>
      <c r="G6" s="575"/>
      <c r="H6" s="575"/>
      <c r="I6" s="575"/>
      <c r="J6" s="575"/>
      <c r="K6" s="575"/>
      <c r="L6" s="575"/>
      <c r="M6" s="575"/>
      <c r="N6" s="575"/>
      <c r="O6" s="575"/>
    </row>
    <row r="7" spans="1:15" s="183" customFormat="1" ht="23.25" customHeight="1" thickBot="1" x14ac:dyDescent="0.35">
      <c r="A7" s="568"/>
      <c r="B7" s="182"/>
      <c r="C7" s="343"/>
      <c r="D7" s="563">
        <v>2019</v>
      </c>
      <c r="E7" s="564"/>
      <c r="F7" s="564"/>
      <c r="G7" s="565"/>
      <c r="H7" s="563">
        <v>2020</v>
      </c>
      <c r="I7" s="564"/>
      <c r="J7" s="564"/>
      <c r="K7" s="576"/>
      <c r="L7" s="563">
        <v>2021</v>
      </c>
      <c r="M7" s="564"/>
      <c r="N7" s="564"/>
      <c r="O7" s="576"/>
    </row>
    <row r="8" spans="1:15" ht="41.25" customHeight="1" x14ac:dyDescent="0.3">
      <c r="A8" s="569"/>
      <c r="B8" s="184" t="s">
        <v>7</v>
      </c>
      <c r="C8" s="185" t="s">
        <v>40</v>
      </c>
      <c r="D8" s="186" t="s">
        <v>44</v>
      </c>
      <c r="E8" s="186" t="s">
        <v>204</v>
      </c>
      <c r="F8" s="186" t="s">
        <v>206</v>
      </c>
      <c r="G8" s="186" t="s">
        <v>205</v>
      </c>
      <c r="H8" s="186" t="s">
        <v>44</v>
      </c>
      <c r="I8" s="186" t="s">
        <v>204</v>
      </c>
      <c r="J8" s="186" t="s">
        <v>206</v>
      </c>
      <c r="K8" s="187" t="s">
        <v>205</v>
      </c>
      <c r="L8" s="186" t="s">
        <v>44</v>
      </c>
      <c r="M8" s="186" t="s">
        <v>204</v>
      </c>
      <c r="N8" s="186" t="s">
        <v>206</v>
      </c>
      <c r="O8" s="187" t="s">
        <v>205</v>
      </c>
    </row>
    <row r="9" spans="1:15" x14ac:dyDescent="0.3">
      <c r="A9" s="223" t="s">
        <v>213</v>
      </c>
      <c r="B9" s="224" t="s">
        <v>214</v>
      </c>
      <c r="C9" s="224"/>
      <c r="D9" s="313"/>
      <c r="E9" s="313"/>
      <c r="F9" s="313"/>
      <c r="G9" s="314"/>
      <c r="H9" s="315"/>
      <c r="I9" s="313"/>
      <c r="J9" s="313"/>
      <c r="K9" s="316"/>
      <c r="L9" s="315"/>
      <c r="M9" s="313"/>
      <c r="N9" s="313"/>
      <c r="O9" s="316"/>
    </row>
    <row r="10" spans="1:15" x14ac:dyDescent="0.3">
      <c r="A10" s="317" t="s">
        <v>215</v>
      </c>
      <c r="B10" s="224"/>
      <c r="C10" s="224"/>
      <c r="D10" s="226"/>
      <c r="E10" s="226"/>
      <c r="F10" s="226"/>
      <c r="G10" s="228"/>
      <c r="H10" s="225"/>
      <c r="I10" s="226"/>
      <c r="J10" s="226"/>
      <c r="K10" s="229"/>
      <c r="L10" s="225"/>
      <c r="M10" s="226"/>
      <c r="N10" s="226"/>
      <c r="O10" s="229"/>
    </row>
    <row r="11" spans="1:15" x14ac:dyDescent="0.3">
      <c r="A11" s="318" t="s">
        <v>74</v>
      </c>
      <c r="B11" s="224"/>
      <c r="C11" s="224" t="s">
        <v>195</v>
      </c>
      <c r="D11" s="319">
        <v>6254</v>
      </c>
      <c r="E11" s="319">
        <v>8358</v>
      </c>
      <c r="F11" s="319">
        <v>9190</v>
      </c>
      <c r="G11" s="320">
        <v>7371</v>
      </c>
      <c r="H11" s="291">
        <v>5408</v>
      </c>
      <c r="I11" s="319">
        <v>243</v>
      </c>
      <c r="J11" s="319">
        <v>2124</v>
      </c>
      <c r="K11" s="295">
        <v>1486</v>
      </c>
      <c r="L11" s="291">
        <v>741</v>
      </c>
      <c r="M11" s="319">
        <v>1777</v>
      </c>
      <c r="N11" s="319">
        <v>0</v>
      </c>
      <c r="O11" s="295">
        <v>0</v>
      </c>
    </row>
    <row r="12" spans="1:15" x14ac:dyDescent="0.3">
      <c r="A12" s="321" t="s">
        <v>216</v>
      </c>
      <c r="B12" s="224"/>
      <c r="C12" s="224" t="s">
        <v>45</v>
      </c>
      <c r="D12" s="322">
        <v>4.2000000000000003E-2</v>
      </c>
      <c r="E12" s="322">
        <v>8.5000000000000006E-2</v>
      </c>
      <c r="F12" s="322">
        <v>7.6999999999999999E-2</v>
      </c>
      <c r="G12" s="323">
        <v>8.5000000000000006E-2</v>
      </c>
      <c r="H12" s="262">
        <v>-0.13500000000000001</v>
      </c>
      <c r="I12" s="322">
        <v>-0.97099999999999997</v>
      </c>
      <c r="J12" s="322">
        <v>-0.76900000000000002</v>
      </c>
      <c r="K12" s="266">
        <v>-0.79800000000000004</v>
      </c>
      <c r="L12" s="262">
        <v>-0.86299999999999999</v>
      </c>
      <c r="M12" s="322">
        <v>6.3127572016460904</v>
      </c>
      <c r="N12" s="322">
        <v>-1</v>
      </c>
      <c r="O12" s="266">
        <v>-1</v>
      </c>
    </row>
    <row r="13" spans="1:15" x14ac:dyDescent="0.3">
      <c r="A13" s="318" t="s">
        <v>76</v>
      </c>
      <c r="B13" s="224"/>
      <c r="C13" s="224" t="s">
        <v>195</v>
      </c>
      <c r="D13" s="319">
        <v>2607</v>
      </c>
      <c r="E13" s="319">
        <v>3546</v>
      </c>
      <c r="F13" s="319">
        <v>3899</v>
      </c>
      <c r="G13" s="320">
        <v>3053</v>
      </c>
      <c r="H13" s="291">
        <v>2198</v>
      </c>
      <c r="I13" s="319">
        <v>87</v>
      </c>
      <c r="J13" s="319">
        <v>1396</v>
      </c>
      <c r="K13" s="295">
        <v>751</v>
      </c>
      <c r="L13" s="291">
        <v>356</v>
      </c>
      <c r="M13" s="319">
        <v>911</v>
      </c>
      <c r="N13" s="319">
        <v>0</v>
      </c>
      <c r="O13" s="295">
        <v>0</v>
      </c>
    </row>
    <row r="14" spans="1:15" x14ac:dyDescent="0.3">
      <c r="A14" s="321" t="s">
        <v>217</v>
      </c>
      <c r="B14" s="224"/>
      <c r="C14" s="224" t="s">
        <v>45</v>
      </c>
      <c r="D14" s="322">
        <v>9.5000000000000001E-2</v>
      </c>
      <c r="E14" s="322">
        <v>0.10299999999999999</v>
      </c>
      <c r="F14" s="322">
        <v>0.113</v>
      </c>
      <c r="G14" s="323">
        <v>7.4999999999999997E-2</v>
      </c>
      <c r="H14" s="262">
        <v>-0.157</v>
      </c>
      <c r="I14" s="322">
        <v>-0.97499999999999998</v>
      </c>
      <c r="J14" s="322">
        <v>-0.64200000000000002</v>
      </c>
      <c r="K14" s="266">
        <v>-0.754</v>
      </c>
      <c r="L14" s="262">
        <v>-0.83799999999999997</v>
      </c>
      <c r="M14" s="322">
        <v>9.4712643678160919</v>
      </c>
      <c r="N14" s="322">
        <v>-1</v>
      </c>
      <c r="O14" s="266">
        <v>-1</v>
      </c>
    </row>
    <row r="15" spans="1:15" x14ac:dyDescent="0.3">
      <c r="A15" s="318" t="s">
        <v>218</v>
      </c>
      <c r="B15" s="224"/>
      <c r="C15" s="224" t="s">
        <v>195</v>
      </c>
      <c r="D15" s="319">
        <v>1013</v>
      </c>
      <c r="E15" s="319">
        <v>2960</v>
      </c>
      <c r="F15" s="319">
        <v>3464</v>
      </c>
      <c r="G15" s="320">
        <v>1571</v>
      </c>
      <c r="H15" s="291">
        <v>762</v>
      </c>
      <c r="I15" s="319">
        <v>36</v>
      </c>
      <c r="J15" s="319">
        <v>1034</v>
      </c>
      <c r="K15" s="295">
        <v>374</v>
      </c>
      <c r="L15" s="291">
        <v>55</v>
      </c>
      <c r="M15" s="319">
        <v>518</v>
      </c>
      <c r="N15" s="319">
        <v>0</v>
      </c>
      <c r="O15" s="295">
        <v>0</v>
      </c>
    </row>
    <row r="16" spans="1:15" x14ac:dyDescent="0.3">
      <c r="A16" s="321" t="s">
        <v>219</v>
      </c>
      <c r="B16" s="224"/>
      <c r="C16" s="224" t="s">
        <v>45</v>
      </c>
      <c r="D16" s="322">
        <v>0.123</v>
      </c>
      <c r="E16" s="322">
        <v>0.05</v>
      </c>
      <c r="F16" s="322">
        <v>2.1000000000000001E-2</v>
      </c>
      <c r="G16" s="323">
        <v>1E-3</v>
      </c>
      <c r="H16" s="262">
        <v>-0.248</v>
      </c>
      <c r="I16" s="322">
        <v>-0.98799999999999999</v>
      </c>
      <c r="J16" s="322">
        <v>-0.70199999999999996</v>
      </c>
      <c r="K16" s="266">
        <v>-0.76200000000000001</v>
      </c>
      <c r="L16" s="262">
        <v>-0.92800000000000005</v>
      </c>
      <c r="M16" s="322">
        <v>13.388888888888889</v>
      </c>
      <c r="N16" s="322">
        <v>-1</v>
      </c>
      <c r="O16" s="266">
        <v>-1</v>
      </c>
    </row>
    <row r="17" spans="1:15" x14ac:dyDescent="0.3">
      <c r="A17" s="318" t="s">
        <v>220</v>
      </c>
      <c r="B17" s="224"/>
      <c r="C17" s="224" t="s">
        <v>195</v>
      </c>
      <c r="D17" s="319">
        <v>731</v>
      </c>
      <c r="E17" s="319">
        <v>899</v>
      </c>
      <c r="F17" s="319">
        <v>986</v>
      </c>
      <c r="G17" s="320">
        <v>753</v>
      </c>
      <c r="H17" s="291">
        <v>613</v>
      </c>
      <c r="I17" s="319">
        <v>11</v>
      </c>
      <c r="J17" s="319">
        <v>302</v>
      </c>
      <c r="K17" s="295">
        <v>245</v>
      </c>
      <c r="L17" s="291">
        <v>118</v>
      </c>
      <c r="M17" s="319">
        <v>328</v>
      </c>
      <c r="N17" s="319">
        <v>0</v>
      </c>
      <c r="O17" s="295">
        <v>0</v>
      </c>
    </row>
    <row r="18" spans="1:15" x14ac:dyDescent="0.3">
      <c r="A18" s="321" t="s">
        <v>221</v>
      </c>
      <c r="B18" s="224"/>
      <c r="C18" s="224" t="s">
        <v>45</v>
      </c>
      <c r="D18" s="322">
        <v>4.2999999999999997E-2</v>
      </c>
      <c r="E18" s="322">
        <v>3.0000000000000001E-3</v>
      </c>
      <c r="F18" s="322">
        <v>0</v>
      </c>
      <c r="G18" s="323">
        <v>-1.2E-2</v>
      </c>
      <c r="H18" s="262">
        <v>-0.161</v>
      </c>
      <c r="I18" s="322">
        <v>-0.98799999999999999</v>
      </c>
      <c r="J18" s="322">
        <v>-0.69299999999999995</v>
      </c>
      <c r="K18" s="266">
        <v>-0.67500000000000004</v>
      </c>
      <c r="L18" s="262">
        <v>-0.80800000000000005</v>
      </c>
      <c r="M18" s="322">
        <v>28.818181818181817</v>
      </c>
      <c r="N18" s="322">
        <v>-1</v>
      </c>
      <c r="O18" s="266">
        <v>-1</v>
      </c>
    </row>
    <row r="19" spans="1:15" x14ac:dyDescent="0.3">
      <c r="A19" s="318" t="s">
        <v>222</v>
      </c>
      <c r="B19" s="224"/>
      <c r="C19" s="224" t="s">
        <v>195</v>
      </c>
      <c r="D19" s="319">
        <v>408</v>
      </c>
      <c r="E19" s="319">
        <v>684</v>
      </c>
      <c r="F19" s="319">
        <v>885</v>
      </c>
      <c r="G19" s="320">
        <v>486</v>
      </c>
      <c r="H19" s="291">
        <v>343</v>
      </c>
      <c r="I19" s="319">
        <v>31</v>
      </c>
      <c r="J19" s="319">
        <v>335</v>
      </c>
      <c r="K19" s="295">
        <v>186</v>
      </c>
      <c r="L19" s="291">
        <v>131</v>
      </c>
      <c r="M19" s="319">
        <v>319</v>
      </c>
      <c r="N19" s="319">
        <v>0</v>
      </c>
      <c r="O19" s="295">
        <v>0</v>
      </c>
    </row>
    <row r="20" spans="1:15" x14ac:dyDescent="0.3">
      <c r="A20" s="321" t="s">
        <v>223</v>
      </c>
      <c r="B20" s="224"/>
      <c r="C20" s="224" t="s">
        <v>45</v>
      </c>
      <c r="D20" s="322">
        <v>6.9000000000000006E-2</v>
      </c>
      <c r="E20" s="322">
        <v>9.1999999999999998E-2</v>
      </c>
      <c r="F20" s="322">
        <v>4.9000000000000002E-2</v>
      </c>
      <c r="G20" s="323">
        <v>4.2999999999999997E-2</v>
      </c>
      <c r="H20" s="262">
        <v>-0.159</v>
      </c>
      <c r="I20" s="322">
        <v>-0.95499999999999996</v>
      </c>
      <c r="J20" s="322">
        <v>-0.621</v>
      </c>
      <c r="K20" s="266">
        <v>-0.61699999999999999</v>
      </c>
      <c r="L20" s="262">
        <v>-0.61699999999999999</v>
      </c>
      <c r="M20" s="322">
        <v>9.2903225806451619</v>
      </c>
      <c r="N20" s="322">
        <v>-1</v>
      </c>
      <c r="O20" s="266">
        <v>-1</v>
      </c>
    </row>
    <row r="21" spans="1:15" s="30" customFormat="1" x14ac:dyDescent="0.3">
      <c r="A21" s="324" t="s">
        <v>224</v>
      </c>
      <c r="B21" s="224"/>
      <c r="C21" s="224" t="s">
        <v>195</v>
      </c>
      <c r="D21" s="325">
        <v>11014</v>
      </c>
      <c r="E21" s="325">
        <v>16448</v>
      </c>
      <c r="F21" s="325">
        <v>18425</v>
      </c>
      <c r="G21" s="326">
        <v>13234</v>
      </c>
      <c r="H21" s="327">
        <v>9325</v>
      </c>
      <c r="I21" s="325">
        <v>409</v>
      </c>
      <c r="J21" s="325">
        <v>5192</v>
      </c>
      <c r="K21" s="328">
        <v>3042</v>
      </c>
      <c r="L21" s="327">
        <v>1401</v>
      </c>
      <c r="M21" s="325">
        <v>3854</v>
      </c>
      <c r="N21" s="325">
        <v>0</v>
      </c>
      <c r="O21" s="328">
        <v>0</v>
      </c>
    </row>
    <row r="22" spans="1:15" s="30" customFormat="1" x14ac:dyDescent="0.3">
      <c r="A22" s="329" t="s">
        <v>225</v>
      </c>
      <c r="B22" s="224"/>
      <c r="C22" s="224" t="s">
        <v>45</v>
      </c>
      <c r="D22" s="330">
        <v>6.2E-2</v>
      </c>
      <c r="E22" s="330">
        <v>7.8E-2</v>
      </c>
      <c r="F22" s="330">
        <v>6.7000000000000004E-2</v>
      </c>
      <c r="G22" s="331">
        <v>6.4000000000000001E-2</v>
      </c>
      <c r="H22" s="332">
        <v>-0.153</v>
      </c>
      <c r="I22" s="330">
        <v>-0.97499999999999998</v>
      </c>
      <c r="J22" s="330">
        <v>-0.71799999999999997</v>
      </c>
      <c r="K22" s="333">
        <v>-0.77</v>
      </c>
      <c r="L22" s="332">
        <v>-0.85</v>
      </c>
      <c r="M22" s="330">
        <v>8.4229828850855739</v>
      </c>
      <c r="N22" s="330">
        <v>-1</v>
      </c>
      <c r="O22" s="333">
        <v>-1</v>
      </c>
    </row>
    <row r="23" spans="1:15" x14ac:dyDescent="0.3">
      <c r="A23" s="317" t="s">
        <v>226</v>
      </c>
      <c r="B23" s="224"/>
      <c r="C23" s="224"/>
      <c r="D23" s="226"/>
      <c r="E23" s="226"/>
      <c r="F23" s="226"/>
      <c r="G23" s="228"/>
      <c r="H23" s="225"/>
      <c r="I23" s="226"/>
      <c r="J23" s="226"/>
      <c r="K23" s="229"/>
      <c r="L23" s="225"/>
      <c r="M23" s="226"/>
      <c r="N23" s="226"/>
      <c r="O23" s="229"/>
    </row>
    <row r="24" spans="1:15" x14ac:dyDescent="0.3">
      <c r="A24" s="318" t="s">
        <v>74</v>
      </c>
      <c r="B24" s="224"/>
      <c r="C24" s="224" t="s">
        <v>227</v>
      </c>
      <c r="D24" s="319">
        <v>47450</v>
      </c>
      <c r="E24" s="319">
        <v>56879</v>
      </c>
      <c r="F24" s="319">
        <v>60797</v>
      </c>
      <c r="G24" s="320">
        <v>52578</v>
      </c>
      <c r="H24" s="291">
        <v>42476</v>
      </c>
      <c r="I24" s="319">
        <v>3529</v>
      </c>
      <c r="J24" s="319">
        <v>22520</v>
      </c>
      <c r="K24" s="295">
        <v>18318</v>
      </c>
      <c r="L24" s="291" t="s">
        <v>322</v>
      </c>
      <c r="M24" s="319">
        <v>21237</v>
      </c>
      <c r="N24" s="319">
        <v>0</v>
      </c>
      <c r="O24" s="295">
        <v>0</v>
      </c>
    </row>
    <row r="25" spans="1:15" x14ac:dyDescent="0.3">
      <c r="A25" s="321" t="s">
        <v>216</v>
      </c>
      <c r="B25" s="224"/>
      <c r="C25" s="224" t="s">
        <v>45</v>
      </c>
      <c r="D25" s="322">
        <v>0.01</v>
      </c>
      <c r="E25" s="322">
        <v>3.2000000000000001E-2</v>
      </c>
      <c r="F25" s="322">
        <v>0.02</v>
      </c>
      <c r="G25" s="323">
        <v>1.0999999999999999E-2</v>
      </c>
      <c r="H25" s="262">
        <v>-0.105</v>
      </c>
      <c r="I25" s="322">
        <v>-0.93799999999999994</v>
      </c>
      <c r="J25" s="322">
        <v>-0.63</v>
      </c>
      <c r="K25" s="266">
        <v>-0.65200000000000002</v>
      </c>
      <c r="L25" s="262">
        <v>-0.748</v>
      </c>
      <c r="M25" s="322">
        <v>5.0178520827429871</v>
      </c>
      <c r="N25" s="322">
        <v>-1</v>
      </c>
      <c r="O25" s="266">
        <v>-1</v>
      </c>
    </row>
    <row r="26" spans="1:15" x14ac:dyDescent="0.3">
      <c r="A26" s="318" t="s">
        <v>76</v>
      </c>
      <c r="B26" s="224"/>
      <c r="C26" s="224" t="s">
        <v>227</v>
      </c>
      <c r="D26" s="319">
        <v>20398</v>
      </c>
      <c r="E26" s="319">
        <v>25206</v>
      </c>
      <c r="F26" s="319">
        <v>27746</v>
      </c>
      <c r="G26" s="320">
        <v>23187</v>
      </c>
      <c r="H26" s="291">
        <v>18233</v>
      </c>
      <c r="I26" s="319">
        <v>1722</v>
      </c>
      <c r="J26" s="319">
        <v>13194</v>
      </c>
      <c r="K26" s="295">
        <v>8834</v>
      </c>
      <c r="L26" s="291" t="s">
        <v>323</v>
      </c>
      <c r="M26" s="319">
        <v>9979</v>
      </c>
      <c r="N26" s="319">
        <v>0</v>
      </c>
      <c r="O26" s="295">
        <v>0</v>
      </c>
    </row>
    <row r="27" spans="1:15" x14ac:dyDescent="0.3">
      <c r="A27" s="321" t="s">
        <v>217</v>
      </c>
      <c r="B27" s="224"/>
      <c r="C27" s="224" t="s">
        <v>45</v>
      </c>
      <c r="D27" s="322">
        <v>5.5E-2</v>
      </c>
      <c r="E27" s="322">
        <v>4.1000000000000002E-2</v>
      </c>
      <c r="F27" s="322">
        <v>7.1999999999999995E-2</v>
      </c>
      <c r="G27" s="323">
        <v>2.5000000000000001E-2</v>
      </c>
      <c r="H27" s="262">
        <v>-0.106</v>
      </c>
      <c r="I27" s="322">
        <v>-0.93200000000000005</v>
      </c>
      <c r="J27" s="322">
        <v>-0.52400000000000002</v>
      </c>
      <c r="K27" s="266">
        <v>-0.61899999999999999</v>
      </c>
      <c r="L27" s="262">
        <v>-0.71599999999999997</v>
      </c>
      <c r="M27" s="322">
        <v>4.7950058072009289</v>
      </c>
      <c r="N27" s="322">
        <v>-1</v>
      </c>
      <c r="O27" s="266">
        <v>-1</v>
      </c>
    </row>
    <row r="28" spans="1:15" x14ac:dyDescent="0.3">
      <c r="A28" s="318" t="s">
        <v>218</v>
      </c>
      <c r="B28" s="224"/>
      <c r="C28" s="224" t="s">
        <v>227</v>
      </c>
      <c r="D28" s="319">
        <v>7218</v>
      </c>
      <c r="E28" s="319">
        <v>19208</v>
      </c>
      <c r="F28" s="319">
        <v>21739</v>
      </c>
      <c r="G28" s="320">
        <v>10622</v>
      </c>
      <c r="H28" s="291">
        <v>5728</v>
      </c>
      <c r="I28" s="319">
        <v>616</v>
      </c>
      <c r="J28" s="319">
        <v>11204</v>
      </c>
      <c r="K28" s="295">
        <v>4972</v>
      </c>
      <c r="L28" s="291" t="s">
        <v>324</v>
      </c>
      <c r="M28" s="319">
        <v>6312</v>
      </c>
      <c r="N28" s="319">
        <v>0</v>
      </c>
      <c r="O28" s="295">
        <v>0</v>
      </c>
    </row>
    <row r="29" spans="1:15" x14ac:dyDescent="0.3">
      <c r="A29" s="321" t="s">
        <v>219</v>
      </c>
      <c r="B29" s="224"/>
      <c r="C29" s="224" t="s">
        <v>45</v>
      </c>
      <c r="D29" s="322">
        <v>0.1</v>
      </c>
      <c r="E29" s="322">
        <v>5.0999999999999997E-2</v>
      </c>
      <c r="F29" s="322">
        <v>0.01</v>
      </c>
      <c r="G29" s="323">
        <v>-3.4000000000000002E-2</v>
      </c>
      <c r="H29" s="262">
        <v>-0.20599999999999999</v>
      </c>
      <c r="I29" s="322">
        <v>-0.96799999999999997</v>
      </c>
      <c r="J29" s="322">
        <v>-0.48499999999999999</v>
      </c>
      <c r="K29" s="266">
        <v>-0.53200000000000003</v>
      </c>
      <c r="L29" s="262">
        <v>-0.81899999999999995</v>
      </c>
      <c r="M29" s="322">
        <v>9.2467532467532472</v>
      </c>
      <c r="N29" s="322">
        <v>-1</v>
      </c>
      <c r="O29" s="266">
        <v>-1</v>
      </c>
    </row>
    <row r="30" spans="1:15" x14ac:dyDescent="0.3">
      <c r="A30" s="318" t="s">
        <v>220</v>
      </c>
      <c r="B30" s="224"/>
      <c r="C30" s="224" t="s">
        <v>227</v>
      </c>
      <c r="D30" s="319">
        <v>6011</v>
      </c>
      <c r="E30" s="319">
        <v>6785</v>
      </c>
      <c r="F30" s="319">
        <v>7236</v>
      </c>
      <c r="G30" s="320">
        <v>6036</v>
      </c>
      <c r="H30" s="291">
        <v>5049</v>
      </c>
      <c r="I30" s="319">
        <v>544</v>
      </c>
      <c r="J30" s="319">
        <v>3636</v>
      </c>
      <c r="K30" s="295">
        <v>3203</v>
      </c>
      <c r="L30" s="291" t="s">
        <v>325</v>
      </c>
      <c r="M30" s="319">
        <v>3584</v>
      </c>
      <c r="N30" s="319">
        <v>0</v>
      </c>
      <c r="O30" s="295">
        <v>0</v>
      </c>
    </row>
    <row r="31" spans="1:15" x14ac:dyDescent="0.3">
      <c r="A31" s="321" t="s">
        <v>221</v>
      </c>
      <c r="B31" s="224"/>
      <c r="C31" s="224" t="s">
        <v>45</v>
      </c>
      <c r="D31" s="322">
        <v>2.8000000000000001E-2</v>
      </c>
      <c r="E31" s="322">
        <v>-6.2E-2</v>
      </c>
      <c r="F31" s="322">
        <v>-2.1999999999999999E-2</v>
      </c>
      <c r="G31" s="323">
        <v>-6.9000000000000006E-2</v>
      </c>
      <c r="H31" s="262">
        <v>-0.16</v>
      </c>
      <c r="I31" s="322">
        <v>-0.92</v>
      </c>
      <c r="J31" s="322">
        <v>-0.498</v>
      </c>
      <c r="K31" s="266">
        <v>-0.46899999999999997</v>
      </c>
      <c r="L31" s="262">
        <v>-0.58499999999999996</v>
      </c>
      <c r="M31" s="322">
        <v>5.5882352941176467</v>
      </c>
      <c r="N31" s="322">
        <v>-1</v>
      </c>
      <c r="O31" s="266">
        <v>-1</v>
      </c>
    </row>
    <row r="32" spans="1:15" x14ac:dyDescent="0.3">
      <c r="A32" s="318" t="s">
        <v>222</v>
      </c>
      <c r="B32" s="224"/>
      <c r="C32" s="224" t="s">
        <v>227</v>
      </c>
      <c r="D32" s="319">
        <v>5474</v>
      </c>
      <c r="E32" s="319">
        <v>8180</v>
      </c>
      <c r="F32" s="319">
        <v>10007</v>
      </c>
      <c r="G32" s="320">
        <v>5835</v>
      </c>
      <c r="H32" s="291">
        <v>4754</v>
      </c>
      <c r="I32" s="319">
        <v>1957</v>
      </c>
      <c r="J32" s="319">
        <v>6907</v>
      </c>
      <c r="K32" s="295">
        <v>4788</v>
      </c>
      <c r="L32" s="291" t="s">
        <v>326</v>
      </c>
      <c r="M32" s="319">
        <v>6134</v>
      </c>
      <c r="N32" s="319">
        <v>0</v>
      </c>
      <c r="O32" s="295">
        <v>0</v>
      </c>
    </row>
    <row r="33" spans="1:15" x14ac:dyDescent="0.3">
      <c r="A33" s="321" t="s">
        <v>223</v>
      </c>
      <c r="B33" s="224"/>
      <c r="C33" s="224" t="s">
        <v>45</v>
      </c>
      <c r="D33" s="322">
        <v>6.2E-2</v>
      </c>
      <c r="E33" s="322">
        <v>5.1999999999999998E-2</v>
      </c>
      <c r="F33" s="322">
        <v>5.0999999999999997E-2</v>
      </c>
      <c r="G33" s="323">
        <v>-1.4999999999999999E-2</v>
      </c>
      <c r="H33" s="262">
        <v>-0.13200000000000001</v>
      </c>
      <c r="I33" s="322">
        <v>-0.76100000000000001</v>
      </c>
      <c r="J33" s="322">
        <v>-0.31</v>
      </c>
      <c r="K33" s="266">
        <v>-0.17899999999999999</v>
      </c>
      <c r="L33" s="262">
        <v>-0.19800000000000001</v>
      </c>
      <c r="M33" s="322">
        <v>2.1343893714869697</v>
      </c>
      <c r="N33" s="322">
        <v>-1</v>
      </c>
      <c r="O33" s="266">
        <v>-1</v>
      </c>
    </row>
    <row r="34" spans="1:15" s="30" customFormat="1" x14ac:dyDescent="0.3">
      <c r="A34" s="324" t="s">
        <v>224</v>
      </c>
      <c r="B34" s="224"/>
      <c r="C34" s="224" t="s">
        <v>227</v>
      </c>
      <c r="D34" s="325">
        <v>86557</v>
      </c>
      <c r="E34" s="325">
        <v>116286</v>
      </c>
      <c r="F34" s="325">
        <v>127551</v>
      </c>
      <c r="G34" s="326">
        <v>98290</v>
      </c>
      <c r="H34" s="327">
        <v>76258</v>
      </c>
      <c r="I34" s="325">
        <v>8382</v>
      </c>
      <c r="J34" s="325">
        <v>57497</v>
      </c>
      <c r="K34" s="328">
        <v>40131</v>
      </c>
      <c r="L34" s="327" t="s">
        <v>327</v>
      </c>
      <c r="M34" s="325">
        <v>47303</v>
      </c>
      <c r="N34" s="325">
        <v>0</v>
      </c>
      <c r="O34" s="328">
        <v>0</v>
      </c>
    </row>
    <row r="35" spans="1:15" s="30" customFormat="1" x14ac:dyDescent="0.3">
      <c r="A35" s="334" t="s">
        <v>225</v>
      </c>
      <c r="B35" s="236"/>
      <c r="C35" s="236" t="s">
        <v>45</v>
      </c>
      <c r="D35" s="335">
        <v>3.2000000000000001E-2</v>
      </c>
      <c r="E35" s="335">
        <v>3.2000000000000001E-2</v>
      </c>
      <c r="F35" s="335">
        <v>2.9000000000000001E-2</v>
      </c>
      <c r="G35" s="336">
        <v>2E-3</v>
      </c>
      <c r="H35" s="337">
        <v>-0.11899999999999999</v>
      </c>
      <c r="I35" s="335">
        <v>-0.92800000000000005</v>
      </c>
      <c r="J35" s="335">
        <v>-0.54900000000000004</v>
      </c>
      <c r="K35" s="338">
        <v>-0.59199999999999997</v>
      </c>
      <c r="L35" s="337">
        <v>-0.7</v>
      </c>
      <c r="M35" s="335">
        <v>4.6434025292293013</v>
      </c>
      <c r="N35" s="335">
        <v>-1</v>
      </c>
      <c r="O35" s="338">
        <v>-1</v>
      </c>
    </row>
    <row r="36" spans="1:15" x14ac:dyDescent="0.3">
      <c r="A36" s="221" t="s">
        <v>207</v>
      </c>
      <c r="B36" s="222" t="s">
        <v>46</v>
      </c>
      <c r="C36" s="222"/>
      <c r="D36" s="242"/>
      <c r="E36" s="243"/>
      <c r="F36" s="243"/>
      <c r="G36" s="245"/>
      <c r="H36" s="243"/>
      <c r="I36" s="243"/>
      <c r="J36" s="243"/>
      <c r="K36" s="253"/>
      <c r="L36" s="243"/>
      <c r="M36" s="243"/>
      <c r="N36" s="243"/>
      <c r="O36" s="253"/>
    </row>
    <row r="37" spans="1:15" x14ac:dyDescent="0.3">
      <c r="A37" s="246" t="s">
        <v>208</v>
      </c>
      <c r="B37" s="224"/>
      <c r="C37" s="224" t="s">
        <v>209</v>
      </c>
      <c r="D37" s="254">
        <v>9458.1460000000006</v>
      </c>
      <c r="E37" s="255">
        <v>9340.7880000000005</v>
      </c>
      <c r="F37" s="255">
        <v>9617.9770000000008</v>
      </c>
      <c r="G37" s="257">
        <v>9144.5990000000002</v>
      </c>
      <c r="H37" s="255">
        <v>9227.7070000000003</v>
      </c>
      <c r="I37" s="255">
        <v>8402.1370000000006</v>
      </c>
      <c r="J37" s="255">
        <v>8929.3379999999997</v>
      </c>
      <c r="K37" s="258">
        <v>9220.4889999999996</v>
      </c>
      <c r="L37" s="255">
        <v>9592.0630000000001</v>
      </c>
      <c r="M37" s="255">
        <v>9283.8610000000008</v>
      </c>
      <c r="N37" s="255" t="s">
        <v>174</v>
      </c>
      <c r="O37" s="258" t="s">
        <v>174</v>
      </c>
    </row>
    <row r="38" spans="1:15" x14ac:dyDescent="0.3">
      <c r="A38" s="247"/>
      <c r="B38" s="224"/>
      <c r="C38" s="224" t="s">
        <v>45</v>
      </c>
      <c r="D38" s="262">
        <v>9.6000000000000002E-2</v>
      </c>
      <c r="E38" s="263">
        <v>8.4000000000000005E-2</v>
      </c>
      <c r="F38" s="263">
        <v>8.1000000000000003E-2</v>
      </c>
      <c r="G38" s="265">
        <v>-3.6000000000000004E-2</v>
      </c>
      <c r="H38" s="263">
        <v>-2.4E-2</v>
      </c>
      <c r="I38" s="263">
        <v>-0.1</v>
      </c>
      <c r="J38" s="263">
        <v>-7.2000000000000008E-2</v>
      </c>
      <c r="K38" s="266">
        <v>8.0000000000000002E-3</v>
      </c>
      <c r="L38" s="263">
        <v>3.9E-2</v>
      </c>
      <c r="M38" s="263">
        <v>0.105</v>
      </c>
      <c r="N38" s="263" t="s">
        <v>174</v>
      </c>
      <c r="O38" s="266" t="s">
        <v>174</v>
      </c>
    </row>
    <row r="39" spans="1:15" x14ac:dyDescent="0.3">
      <c r="A39" s="246" t="s">
        <v>210</v>
      </c>
      <c r="B39" s="224"/>
      <c r="C39" s="224" t="s">
        <v>209</v>
      </c>
      <c r="D39" s="254">
        <v>21978.513999999999</v>
      </c>
      <c r="E39" s="255">
        <v>21770.991000000002</v>
      </c>
      <c r="F39" s="255">
        <v>21679.41</v>
      </c>
      <c r="G39" s="257">
        <v>22564.506000000001</v>
      </c>
      <c r="H39" s="255">
        <v>20814.45</v>
      </c>
      <c r="I39" s="255">
        <v>13232.5</v>
      </c>
      <c r="J39" s="255">
        <v>18209.841</v>
      </c>
      <c r="K39" s="258">
        <v>19325.991000000002</v>
      </c>
      <c r="L39" s="255">
        <v>18822.345000000001</v>
      </c>
      <c r="M39" s="255">
        <v>18444.363000000001</v>
      </c>
      <c r="N39" s="255" t="s">
        <v>174</v>
      </c>
      <c r="O39" s="258" t="s">
        <v>174</v>
      </c>
    </row>
    <row r="40" spans="1:15" x14ac:dyDescent="0.3">
      <c r="A40" s="247"/>
      <c r="B40" s="224"/>
      <c r="C40" s="224" t="s">
        <v>45</v>
      </c>
      <c r="D40" s="225">
        <v>4.0999999999999995E-2</v>
      </c>
      <c r="E40" s="226">
        <v>0.02</v>
      </c>
      <c r="F40" s="226">
        <v>0.03</v>
      </c>
      <c r="G40" s="228">
        <v>6.7000000000000004E-2</v>
      </c>
      <c r="H40" s="226">
        <v>-5.2999999999999999E-2</v>
      </c>
      <c r="I40" s="226">
        <v>-0.39200000000000002</v>
      </c>
      <c r="J40" s="226">
        <v>-0.16</v>
      </c>
      <c r="K40" s="229">
        <v>-0.14400000000000002</v>
      </c>
      <c r="L40" s="226">
        <v>-9.6000000000000002E-2</v>
      </c>
      <c r="M40" s="226">
        <v>0.39399999999999996</v>
      </c>
      <c r="N40" s="226" t="s">
        <v>174</v>
      </c>
      <c r="O40" s="229" t="s">
        <v>174</v>
      </c>
    </row>
    <row r="41" spans="1:15" x14ac:dyDescent="0.3">
      <c r="A41" s="246" t="s">
        <v>211</v>
      </c>
      <c r="B41" s="224"/>
      <c r="C41" s="224" t="s">
        <v>209</v>
      </c>
      <c r="D41" s="254">
        <v>8271.259</v>
      </c>
      <c r="E41" s="255">
        <v>8292.395999999997</v>
      </c>
      <c r="F41" s="255">
        <v>8335.2520000000022</v>
      </c>
      <c r="G41" s="257">
        <v>8402.3339999999989</v>
      </c>
      <c r="H41" s="255">
        <v>8291.3159999999989</v>
      </c>
      <c r="I41" s="255">
        <v>7968.221000000005</v>
      </c>
      <c r="J41" s="255">
        <v>8557.6939999999995</v>
      </c>
      <c r="K41" s="258">
        <v>8618.6910000000025</v>
      </c>
      <c r="L41" s="255">
        <v>8520.9410000000007</v>
      </c>
      <c r="M41" s="255">
        <v>8752.9459999999963</v>
      </c>
      <c r="N41" s="255" t="s">
        <v>174</v>
      </c>
      <c r="O41" s="258" t="s">
        <v>174</v>
      </c>
    </row>
    <row r="42" spans="1:15" x14ac:dyDescent="0.3">
      <c r="A42" s="247"/>
      <c r="B42" s="224"/>
      <c r="C42" s="224" t="s">
        <v>45</v>
      </c>
      <c r="D42" s="225">
        <v>1E-3</v>
      </c>
      <c r="E42" s="226">
        <v>2E-3</v>
      </c>
      <c r="F42" s="226">
        <v>9.0000000000000011E-3</v>
      </c>
      <c r="G42" s="228">
        <v>1.7000000000000001E-2</v>
      </c>
      <c r="H42" s="226">
        <v>2E-3</v>
      </c>
      <c r="I42" s="226">
        <v>-3.9E-2</v>
      </c>
      <c r="J42" s="226">
        <v>2.7000000000000003E-2</v>
      </c>
      <c r="K42" s="229">
        <v>2.6000000000000002E-2</v>
      </c>
      <c r="L42" s="226">
        <v>2.7999999999999997E-2</v>
      </c>
      <c r="M42" s="226">
        <v>9.8000000000000004E-2</v>
      </c>
      <c r="N42" s="226" t="s">
        <v>174</v>
      </c>
      <c r="O42" s="229" t="s">
        <v>174</v>
      </c>
    </row>
    <row r="43" spans="1:15" x14ac:dyDescent="0.3">
      <c r="A43" s="246" t="s">
        <v>212</v>
      </c>
      <c r="B43" s="224"/>
      <c r="C43" s="224" t="s">
        <v>209</v>
      </c>
      <c r="D43" s="254">
        <v>31527.386999999999</v>
      </c>
      <c r="E43" s="255">
        <v>31675.803</v>
      </c>
      <c r="F43" s="255">
        <v>31967.314999999999</v>
      </c>
      <c r="G43" s="257">
        <v>32046.633000000002</v>
      </c>
      <c r="H43" s="255">
        <v>31409.727999999999</v>
      </c>
      <c r="I43" s="255">
        <v>26976.277999999998</v>
      </c>
      <c r="J43" s="255">
        <v>30672.001</v>
      </c>
      <c r="K43" s="258">
        <v>30562.766</v>
      </c>
      <c r="L43" s="255">
        <v>29282.417000000001</v>
      </c>
      <c r="M43" s="255">
        <v>31865.896000000001</v>
      </c>
      <c r="N43" s="255" t="s">
        <v>174</v>
      </c>
      <c r="O43" s="258" t="s">
        <v>174</v>
      </c>
    </row>
    <row r="44" spans="1:15" x14ac:dyDescent="0.3">
      <c r="A44" s="235"/>
      <c r="B44" s="236"/>
      <c r="C44" s="236" t="s">
        <v>45</v>
      </c>
      <c r="D44" s="237">
        <v>2.6000000000000002E-2</v>
      </c>
      <c r="E44" s="238">
        <v>2.5000000000000001E-2</v>
      </c>
      <c r="F44" s="238">
        <v>2.8999999999999998E-2</v>
      </c>
      <c r="G44" s="240">
        <v>2.6000000000000002E-2</v>
      </c>
      <c r="H44" s="238">
        <v>-4.0000000000000001E-3</v>
      </c>
      <c r="I44" s="238">
        <v>-0.14800000000000002</v>
      </c>
      <c r="J44" s="238">
        <v>-4.0999999999999995E-2</v>
      </c>
      <c r="K44" s="241">
        <v>-4.5999999999999999E-2</v>
      </c>
      <c r="L44" s="238">
        <v>-6.8000000000000005E-2</v>
      </c>
      <c r="M44" s="238">
        <v>0.18100000000000002</v>
      </c>
      <c r="N44" s="238" t="s">
        <v>174</v>
      </c>
      <c r="O44" s="241" t="s">
        <v>174</v>
      </c>
    </row>
    <row r="45" spans="1:15" ht="14.25" customHeight="1" x14ac:dyDescent="0.3">
      <c r="A45" s="572" t="s">
        <v>25</v>
      </c>
      <c r="B45" s="572"/>
      <c r="C45" s="572"/>
      <c r="D45" s="572"/>
      <c r="E45" s="572"/>
      <c r="F45" s="572"/>
      <c r="G45" s="572"/>
      <c r="H45" s="572"/>
      <c r="I45" s="572"/>
      <c r="J45" s="572"/>
      <c r="K45" s="572"/>
    </row>
    <row r="46" spans="1:15" x14ac:dyDescent="0.3">
      <c r="A46" s="311" t="s">
        <v>228</v>
      </c>
    </row>
    <row r="47" spans="1:15" x14ac:dyDescent="0.3">
      <c r="A47" s="311" t="s">
        <v>80</v>
      </c>
    </row>
  </sheetData>
  <mergeCells count="9">
    <mergeCell ref="A45:K45"/>
    <mergeCell ref="A4:K4"/>
    <mergeCell ref="H5:K5"/>
    <mergeCell ref="L5:O5"/>
    <mergeCell ref="A6:A8"/>
    <mergeCell ref="D6:O6"/>
    <mergeCell ref="D7:G7"/>
    <mergeCell ref="H7:K7"/>
    <mergeCell ref="L7:O7"/>
  </mergeCells>
  <pageMargins left="0.7" right="0.7" top="0.75" bottom="0.75" header="0.3" footer="0.3"/>
  <pageSetup paperSize="9" orientation="portrait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R49"/>
  <sheetViews>
    <sheetView showGridLines="0" zoomScale="80" zoomScaleNormal="80" workbookViewId="0">
      <pane ySplit="7" topLeftCell="A35" activePane="bottomLeft" state="frozen"/>
      <selection pane="bottomLeft" activeCell="Y42" sqref="Y42"/>
    </sheetView>
  </sheetViews>
  <sheetFormatPr defaultColWidth="9.109375" defaultRowHeight="14.4" x14ac:dyDescent="0.3"/>
  <cols>
    <col min="1" max="1" width="3.44140625" style="28" customWidth="1"/>
    <col min="2" max="2" width="35.33203125" style="28" customWidth="1"/>
    <col min="3" max="3" width="11.44140625" style="28" customWidth="1"/>
    <col min="4" max="4" width="9.88671875" style="442" hidden="1" customWidth="1"/>
    <col min="5" max="5" width="9.88671875" style="28" hidden="1" customWidth="1"/>
    <col min="6" max="7" width="9.88671875" style="442" hidden="1" customWidth="1"/>
    <col min="8" max="8" width="9.88671875" style="28" hidden="1" customWidth="1"/>
    <col min="9" max="11" width="9.88671875" style="442" hidden="1" customWidth="1"/>
    <col min="12" max="12" width="12" style="442" customWidth="1"/>
    <col min="13" max="13" width="12" style="365" customWidth="1"/>
    <col min="14" max="16" width="12" style="442" customWidth="1"/>
    <col min="17" max="18" width="12" style="28" customWidth="1"/>
    <col min="19" max="16384" width="9.109375" style="28"/>
  </cols>
  <sheetData>
    <row r="1" spans="2:18" ht="29.25" hidden="1" customHeight="1" x14ac:dyDescent="0.3"/>
    <row r="2" spans="2:18" ht="53.25" customHeight="1" x14ac:dyDescent="0.35">
      <c r="J2" s="38"/>
      <c r="L2" s="38"/>
      <c r="M2" s="38"/>
      <c r="N2" s="38"/>
      <c r="O2" s="38"/>
      <c r="P2" s="38"/>
      <c r="Q2" s="38"/>
    </row>
    <row r="3" spans="2:18" ht="23.25" customHeight="1" x14ac:dyDescent="0.4">
      <c r="B3" s="579" t="s">
        <v>28</v>
      </c>
      <c r="C3" s="579"/>
      <c r="D3" s="579"/>
      <c r="E3" s="579"/>
      <c r="F3" s="579"/>
      <c r="G3" s="579"/>
      <c r="H3" s="579"/>
      <c r="I3" s="579"/>
      <c r="J3" s="579"/>
      <c r="K3" s="579"/>
      <c r="L3" s="579"/>
      <c r="M3" s="579"/>
      <c r="N3" s="579"/>
      <c r="O3" s="579"/>
      <c r="P3" s="579"/>
      <c r="Q3" s="579"/>
      <c r="R3" s="579"/>
    </row>
    <row r="4" spans="2:18" ht="23.25" customHeight="1" x14ac:dyDescent="0.4">
      <c r="B4" s="362"/>
      <c r="C4" s="362"/>
      <c r="D4" s="525">
        <v>2020</v>
      </c>
      <c r="E4" s="525"/>
      <c r="F4" s="525"/>
      <c r="G4" s="525"/>
      <c r="H4" s="525"/>
      <c r="I4" s="525"/>
      <c r="J4" s="525"/>
      <c r="K4" s="525"/>
      <c r="L4" s="577">
        <v>2021</v>
      </c>
      <c r="M4" s="578"/>
      <c r="N4" s="578"/>
      <c r="O4" s="578"/>
      <c r="P4" s="578"/>
      <c r="Q4" s="578"/>
      <c r="R4" s="578"/>
    </row>
    <row r="5" spans="2:18" ht="42.6" customHeight="1" x14ac:dyDescent="0.3">
      <c r="B5" s="510" t="s">
        <v>7</v>
      </c>
      <c r="C5" s="510" t="s">
        <v>91</v>
      </c>
      <c r="D5" s="580" t="s">
        <v>275</v>
      </c>
      <c r="E5" s="541"/>
      <c r="F5" s="581"/>
      <c r="G5" s="541" t="s">
        <v>8</v>
      </c>
      <c r="H5" s="541"/>
      <c r="I5" s="581"/>
      <c r="J5" s="580" t="s">
        <v>238</v>
      </c>
      <c r="K5" s="541"/>
      <c r="L5" s="582" t="s">
        <v>275</v>
      </c>
      <c r="M5" s="583"/>
      <c r="N5" s="584"/>
      <c r="O5" s="580" t="s">
        <v>8</v>
      </c>
      <c r="P5" s="541"/>
      <c r="Q5" s="581"/>
      <c r="R5" s="449" t="s">
        <v>238</v>
      </c>
    </row>
    <row r="6" spans="2:18" ht="47.25" customHeight="1" x14ac:dyDescent="0.3">
      <c r="B6" s="511"/>
      <c r="C6" s="511"/>
      <c r="D6" s="446" t="s">
        <v>243</v>
      </c>
      <c r="E6" s="176" t="s">
        <v>244</v>
      </c>
      <c r="F6" s="447" t="s">
        <v>242</v>
      </c>
      <c r="G6" s="446" t="s">
        <v>243</v>
      </c>
      <c r="H6" s="176" t="s">
        <v>244</v>
      </c>
      <c r="I6" s="447" t="s">
        <v>242</v>
      </c>
      <c r="J6" s="446" t="s">
        <v>243</v>
      </c>
      <c r="K6" s="447" t="s">
        <v>244</v>
      </c>
      <c r="L6" s="446" t="s">
        <v>243</v>
      </c>
      <c r="M6" s="368" t="s">
        <v>244</v>
      </c>
      <c r="N6" s="447" t="s">
        <v>242</v>
      </c>
      <c r="O6" s="446" t="s">
        <v>243</v>
      </c>
      <c r="P6" s="447" t="s">
        <v>244</v>
      </c>
      <c r="Q6" s="447" t="s">
        <v>242</v>
      </c>
      <c r="R6" s="361" t="s">
        <v>276</v>
      </c>
    </row>
    <row r="7" spans="2:18" ht="4.5" customHeight="1" x14ac:dyDescent="0.3">
      <c r="B7" s="34"/>
      <c r="C7" s="34"/>
      <c r="D7" s="35"/>
      <c r="E7" s="35"/>
      <c r="F7" s="35"/>
      <c r="G7" s="35"/>
      <c r="H7" s="35"/>
      <c r="I7" s="35"/>
      <c r="K7" s="35"/>
    </row>
    <row r="8" spans="2:18" ht="19.5" customHeight="1" x14ac:dyDescent="0.3">
      <c r="B8" s="139" t="s">
        <v>9</v>
      </c>
      <c r="C8" s="166">
        <v>43913</v>
      </c>
      <c r="D8" s="208">
        <v>-20</v>
      </c>
      <c r="E8" s="208">
        <v>-10</v>
      </c>
      <c r="F8" s="208">
        <v>-4</v>
      </c>
      <c r="G8" s="207">
        <v>13.5</v>
      </c>
      <c r="H8" s="207">
        <v>10.4</v>
      </c>
      <c r="I8" s="207">
        <v>8.5</v>
      </c>
      <c r="J8" s="209"/>
      <c r="K8" s="207"/>
    </row>
    <row r="9" spans="2:18" ht="19.5" customHeight="1" x14ac:dyDescent="0.3">
      <c r="B9" s="139" t="s">
        <v>10</v>
      </c>
      <c r="C9" s="166">
        <v>43916</v>
      </c>
      <c r="D9" s="208">
        <v>-5.7</v>
      </c>
      <c r="E9" s="208">
        <v>-3.7</v>
      </c>
      <c r="F9" s="208"/>
      <c r="G9" s="208">
        <v>11.7</v>
      </c>
      <c r="H9" s="208">
        <v>10.1</v>
      </c>
      <c r="I9" s="209"/>
      <c r="J9" s="211"/>
      <c r="K9" s="210"/>
    </row>
    <row r="10" spans="2:18" ht="19.5" customHeight="1" x14ac:dyDescent="0.3">
      <c r="B10" s="139" t="s">
        <v>11</v>
      </c>
      <c r="C10" s="166">
        <v>43927</v>
      </c>
      <c r="D10" s="208">
        <v>-8</v>
      </c>
      <c r="E10" s="208">
        <v>-4</v>
      </c>
      <c r="F10" s="208"/>
      <c r="G10" s="208"/>
      <c r="H10" s="208"/>
      <c r="I10" s="209"/>
      <c r="J10" s="209"/>
      <c r="K10" s="208"/>
      <c r="L10" s="364"/>
      <c r="M10" s="364"/>
      <c r="N10" s="364"/>
      <c r="O10" s="364"/>
      <c r="P10" s="364"/>
      <c r="Q10" s="364"/>
      <c r="R10" s="364"/>
    </row>
    <row r="11" spans="2:18" ht="19.5" customHeight="1" x14ac:dyDescent="0.3">
      <c r="B11" s="139" t="s">
        <v>92</v>
      </c>
      <c r="C11" s="166">
        <v>43935</v>
      </c>
      <c r="D11" s="208"/>
      <c r="E11" s="208">
        <v>-8</v>
      </c>
      <c r="F11" s="208"/>
      <c r="G11" s="208"/>
      <c r="H11" s="208">
        <v>13.9</v>
      </c>
      <c r="I11" s="209"/>
      <c r="J11" s="209"/>
      <c r="K11" s="207">
        <v>135</v>
      </c>
      <c r="L11" s="364"/>
      <c r="M11" s="364">
        <v>5</v>
      </c>
      <c r="N11" s="364"/>
      <c r="O11" s="364"/>
      <c r="P11" s="364">
        <v>8.6999999999999993</v>
      </c>
      <c r="Q11" s="364"/>
      <c r="R11" s="364"/>
    </row>
    <row r="12" spans="2:18" ht="19.5" customHeight="1" x14ac:dyDescent="0.3">
      <c r="B12" s="139" t="s">
        <v>172</v>
      </c>
      <c r="C12" s="166">
        <v>43957</v>
      </c>
      <c r="D12" s="208"/>
      <c r="E12" s="208">
        <v>-6.8</v>
      </c>
      <c r="F12" s="208"/>
      <c r="G12" s="208"/>
      <c r="H12" s="208">
        <v>9.6999999999999993</v>
      </c>
      <c r="I12" s="209"/>
      <c r="J12" s="209"/>
      <c r="K12" s="207">
        <v>131.6</v>
      </c>
      <c r="L12" s="364"/>
      <c r="M12" s="364">
        <v>5.8</v>
      </c>
      <c r="N12" s="364"/>
      <c r="O12" s="364"/>
      <c r="P12" s="364">
        <v>7.4</v>
      </c>
      <c r="Q12" s="364"/>
      <c r="R12" s="364">
        <v>124.4</v>
      </c>
    </row>
    <row r="13" spans="2:18" ht="19.5" customHeight="1" x14ac:dyDescent="0.3">
      <c r="B13" s="139" t="s">
        <v>235</v>
      </c>
      <c r="C13" s="166">
        <v>43985</v>
      </c>
      <c r="D13" s="208">
        <v>-11.8</v>
      </c>
      <c r="E13" s="208">
        <v>-7.5</v>
      </c>
      <c r="F13" s="208"/>
      <c r="G13" s="208">
        <v>13.1</v>
      </c>
      <c r="H13" s="208">
        <v>11</v>
      </c>
      <c r="I13" s="209"/>
      <c r="J13" s="212">
        <v>141.80000000000001</v>
      </c>
      <c r="K13" s="208">
        <v>133.1</v>
      </c>
      <c r="L13" s="364"/>
      <c r="M13" s="364"/>
      <c r="N13" s="364"/>
      <c r="O13" s="364"/>
      <c r="P13" s="364"/>
      <c r="Q13" s="364"/>
      <c r="R13" s="364"/>
    </row>
    <row r="14" spans="2:18" ht="19.5" customHeight="1" x14ac:dyDescent="0.3">
      <c r="B14" s="139" t="s">
        <v>232</v>
      </c>
      <c r="C14" s="166">
        <v>43988</v>
      </c>
      <c r="D14" s="208"/>
      <c r="E14" s="208">
        <v>-6.9</v>
      </c>
      <c r="F14" s="208"/>
      <c r="G14" s="208"/>
      <c r="H14" s="208">
        <v>9.6</v>
      </c>
      <c r="I14" s="209"/>
      <c r="J14" s="209"/>
      <c r="K14" s="208">
        <v>134.4</v>
      </c>
      <c r="L14" s="364"/>
      <c r="M14" s="364"/>
      <c r="N14" s="364"/>
      <c r="O14" s="364"/>
      <c r="P14" s="364"/>
      <c r="Q14" s="364"/>
      <c r="R14" s="364"/>
    </row>
    <row r="15" spans="2:18" ht="19.5" customHeight="1" x14ac:dyDescent="0.3">
      <c r="B15" s="139" t="s">
        <v>237</v>
      </c>
      <c r="C15" s="166">
        <v>43988</v>
      </c>
      <c r="D15" s="208">
        <v>-11.3</v>
      </c>
      <c r="E15" s="208">
        <v>-9.4</v>
      </c>
      <c r="F15" s="208"/>
      <c r="G15" s="208">
        <v>13</v>
      </c>
      <c r="H15" s="208">
        <v>11.6</v>
      </c>
      <c r="I15" s="209"/>
      <c r="J15" s="207">
        <v>139.9</v>
      </c>
      <c r="K15" s="207">
        <v>135.9</v>
      </c>
      <c r="L15" s="364"/>
      <c r="M15" s="364"/>
      <c r="N15" s="364"/>
      <c r="O15" s="364"/>
      <c r="P15" s="364"/>
      <c r="Q15" s="364"/>
      <c r="R15" s="364"/>
    </row>
    <row r="16" spans="2:18" ht="19.5" customHeight="1" x14ac:dyDescent="0.3">
      <c r="B16" s="139" t="s">
        <v>10</v>
      </c>
      <c r="C16" s="166">
        <v>43998</v>
      </c>
      <c r="D16" s="208">
        <v>-13.1</v>
      </c>
      <c r="E16" s="208">
        <v>-9.5</v>
      </c>
      <c r="F16" s="208"/>
      <c r="G16" s="208"/>
      <c r="H16" s="208">
        <v>10.1</v>
      </c>
      <c r="I16" s="209"/>
      <c r="J16" s="207"/>
      <c r="K16" s="207"/>
      <c r="L16" s="364"/>
      <c r="M16" s="364"/>
      <c r="N16" s="364"/>
      <c r="O16" s="364"/>
      <c r="P16" s="364"/>
      <c r="Q16" s="364"/>
      <c r="R16" s="364"/>
    </row>
    <row r="17" spans="2:18" ht="19.5" customHeight="1" x14ac:dyDescent="0.3">
      <c r="B17" s="139" t="s">
        <v>172</v>
      </c>
      <c r="C17" s="166">
        <v>44019</v>
      </c>
      <c r="D17" s="208"/>
      <c r="E17" s="208">
        <v>-9.8000000000000007</v>
      </c>
      <c r="F17" s="208"/>
      <c r="G17" s="208"/>
      <c r="H17" s="208"/>
      <c r="I17" s="208"/>
      <c r="J17" s="207"/>
      <c r="K17" s="207"/>
      <c r="L17" s="364"/>
      <c r="M17" s="364">
        <v>6</v>
      </c>
      <c r="N17" s="364"/>
      <c r="O17" s="364"/>
      <c r="P17" s="364"/>
      <c r="Q17" s="364"/>
      <c r="R17" s="364"/>
    </row>
    <row r="18" spans="2:18" ht="19.5" customHeight="1" x14ac:dyDescent="0.3">
      <c r="B18" s="139" t="s">
        <v>9</v>
      </c>
      <c r="C18" s="166">
        <v>44020</v>
      </c>
      <c r="D18" s="208">
        <v>-17</v>
      </c>
      <c r="E18" s="208">
        <v>-10</v>
      </c>
      <c r="F18" s="208">
        <v>-5</v>
      </c>
      <c r="G18" s="208">
        <v>10.7</v>
      </c>
      <c r="H18" s="208">
        <v>9</v>
      </c>
      <c r="I18" s="208">
        <v>7.6</v>
      </c>
      <c r="J18" s="207"/>
      <c r="K18" s="207"/>
      <c r="L18" s="364"/>
      <c r="M18" s="364"/>
      <c r="N18" s="364"/>
      <c r="O18" s="364"/>
      <c r="P18" s="364"/>
      <c r="Q18" s="364"/>
      <c r="R18" s="364"/>
    </row>
    <row r="19" spans="2:18" ht="19.5" customHeight="1" x14ac:dyDescent="0.3">
      <c r="B19" s="139" t="s">
        <v>11</v>
      </c>
      <c r="C19" s="166">
        <v>44046</v>
      </c>
      <c r="D19" s="212">
        <v>-10</v>
      </c>
      <c r="E19" s="212">
        <v>-8</v>
      </c>
      <c r="F19" s="208"/>
      <c r="G19" s="208"/>
      <c r="H19" s="208"/>
      <c r="I19" s="208"/>
      <c r="J19" s="207"/>
      <c r="K19" s="207"/>
    </row>
    <row r="20" spans="2:18" ht="19.5" customHeight="1" x14ac:dyDescent="0.3">
      <c r="B20" s="139" t="s">
        <v>235</v>
      </c>
      <c r="C20" s="166">
        <v>44091</v>
      </c>
      <c r="D20" s="212"/>
      <c r="E20" s="212">
        <v>-9.3000000000000007</v>
      </c>
      <c r="F20" s="208"/>
      <c r="G20" s="208"/>
      <c r="H20" s="208">
        <v>10</v>
      </c>
      <c r="I20" s="208"/>
      <c r="J20" s="207"/>
      <c r="K20" s="207">
        <v>137.6</v>
      </c>
      <c r="L20" s="364"/>
      <c r="M20" s="364">
        <v>4.8</v>
      </c>
      <c r="N20" s="364"/>
      <c r="O20" s="364"/>
      <c r="P20" s="364">
        <v>8.8000000000000007</v>
      </c>
      <c r="Q20" s="364"/>
      <c r="R20" s="364">
        <v>134.5</v>
      </c>
    </row>
    <row r="21" spans="2:18" ht="19.5" customHeight="1" x14ac:dyDescent="0.3">
      <c r="B21" s="139" t="s">
        <v>232</v>
      </c>
      <c r="C21" s="166">
        <v>44097</v>
      </c>
      <c r="D21" s="212"/>
      <c r="E21" s="212">
        <v>-7</v>
      </c>
      <c r="F21" s="208"/>
      <c r="G21" s="208"/>
      <c r="H21" s="208">
        <v>10</v>
      </c>
      <c r="I21" s="208"/>
      <c r="J21" s="207"/>
      <c r="K21" s="207">
        <v>133.80000000000001</v>
      </c>
    </row>
    <row r="22" spans="2:18" ht="19.5" customHeight="1" x14ac:dyDescent="0.3">
      <c r="B22" s="139" t="s">
        <v>10</v>
      </c>
      <c r="C22" s="166">
        <v>44110</v>
      </c>
      <c r="D22" s="212"/>
      <c r="E22" s="212">
        <v>-8.1</v>
      </c>
      <c r="F22" s="208"/>
      <c r="G22" s="208"/>
      <c r="H22" s="208">
        <v>7.5</v>
      </c>
      <c r="I22" s="208"/>
      <c r="J22" s="207"/>
      <c r="K22" s="207"/>
    </row>
    <row r="23" spans="2:18" ht="19.5" customHeight="1" x14ac:dyDescent="0.3">
      <c r="B23" s="139" t="s">
        <v>9</v>
      </c>
      <c r="C23" s="166">
        <v>44111</v>
      </c>
      <c r="D23" s="212">
        <v>-12</v>
      </c>
      <c r="E23" s="212">
        <v>-10</v>
      </c>
      <c r="F23" s="208">
        <v>-9</v>
      </c>
      <c r="G23" s="208"/>
      <c r="H23" s="208">
        <v>7.4</v>
      </c>
      <c r="I23" s="208"/>
      <c r="J23" s="207"/>
      <c r="K23" s="207"/>
      <c r="L23" s="212"/>
      <c r="M23" s="212">
        <v>2.5</v>
      </c>
      <c r="N23" s="212"/>
      <c r="O23" s="212"/>
      <c r="P23" s="212"/>
      <c r="Q23" s="212"/>
      <c r="R23" s="212"/>
    </row>
    <row r="24" spans="2:18" ht="19.5" customHeight="1" x14ac:dyDescent="0.3">
      <c r="B24" s="139" t="s">
        <v>232</v>
      </c>
      <c r="C24" s="166">
        <v>44116</v>
      </c>
      <c r="D24" s="212"/>
      <c r="E24" s="212">
        <v>-8.5</v>
      </c>
      <c r="F24" s="208"/>
      <c r="G24" s="208"/>
      <c r="H24" s="208">
        <v>8.6999999999999993</v>
      </c>
      <c r="I24" s="208"/>
      <c r="J24" s="207"/>
      <c r="K24" s="207">
        <v>134.80000000000001</v>
      </c>
      <c r="L24" s="212"/>
      <c r="M24" s="212">
        <v>5.4</v>
      </c>
      <c r="N24" s="212"/>
      <c r="O24" s="212"/>
      <c r="P24" s="212">
        <v>8.1999999999999993</v>
      </c>
      <c r="Q24" s="212"/>
      <c r="R24" s="212">
        <v>130.9</v>
      </c>
    </row>
    <row r="25" spans="2:18" ht="19.5" customHeight="1" x14ac:dyDescent="0.3">
      <c r="B25" s="139" t="s">
        <v>253</v>
      </c>
      <c r="C25" s="166">
        <v>44117</v>
      </c>
      <c r="D25" s="212"/>
      <c r="E25" s="212">
        <v>-10</v>
      </c>
      <c r="F25" s="208"/>
      <c r="G25" s="208"/>
      <c r="H25" s="208">
        <v>8.1</v>
      </c>
      <c r="I25" s="208"/>
      <c r="J25" s="207"/>
      <c r="K25" s="207">
        <v>137.19999999999999</v>
      </c>
      <c r="L25" s="212"/>
      <c r="M25" s="212">
        <v>6.5</v>
      </c>
      <c r="N25" s="212"/>
      <c r="O25" s="212"/>
      <c r="P25" s="212">
        <v>7.7</v>
      </c>
      <c r="Q25" s="212"/>
      <c r="R25" s="212">
        <v>130</v>
      </c>
    </row>
    <row r="26" spans="2:18" ht="19.5" customHeight="1" x14ac:dyDescent="0.3">
      <c r="B26" s="139" t="s">
        <v>11</v>
      </c>
      <c r="C26" s="166">
        <v>44138</v>
      </c>
      <c r="D26" s="212">
        <v>-9</v>
      </c>
      <c r="E26" s="212">
        <v>-8</v>
      </c>
      <c r="F26" s="208"/>
      <c r="G26" s="208"/>
      <c r="H26" s="208"/>
      <c r="I26" s="208"/>
      <c r="J26" s="207"/>
      <c r="K26" s="207"/>
      <c r="L26" s="212"/>
      <c r="M26" s="212"/>
      <c r="N26" s="212"/>
      <c r="O26" s="212"/>
      <c r="P26" s="212"/>
      <c r="Q26" s="212"/>
      <c r="R26" s="212"/>
    </row>
    <row r="27" spans="2:18" ht="19.5" customHeight="1" x14ac:dyDescent="0.3">
      <c r="B27" s="139" t="s">
        <v>172</v>
      </c>
      <c r="C27" s="166">
        <v>44140</v>
      </c>
      <c r="D27" s="212"/>
      <c r="E27" s="212">
        <v>-9.3000000000000007</v>
      </c>
      <c r="F27" s="208"/>
      <c r="G27" s="208"/>
      <c r="H27" s="208">
        <v>8</v>
      </c>
      <c r="I27" s="208"/>
      <c r="J27" s="207"/>
      <c r="K27" s="207">
        <v>135.1</v>
      </c>
      <c r="L27" s="212"/>
      <c r="M27" s="212">
        <v>5.4</v>
      </c>
      <c r="N27" s="212"/>
      <c r="O27" s="212"/>
      <c r="P27" s="212">
        <v>7.7</v>
      </c>
      <c r="Q27" s="212"/>
      <c r="R27" s="212">
        <v>130.30000000000001</v>
      </c>
    </row>
    <row r="28" spans="2:18" ht="19.5" customHeight="1" x14ac:dyDescent="0.3">
      <c r="B28" s="139" t="s">
        <v>237</v>
      </c>
      <c r="C28" s="166">
        <v>44166</v>
      </c>
      <c r="D28" s="212"/>
      <c r="E28" s="212">
        <v>-8.4</v>
      </c>
      <c r="F28" s="208"/>
      <c r="G28" s="208"/>
      <c r="H28" s="208">
        <v>7.3</v>
      </c>
      <c r="I28" s="208"/>
      <c r="J28" s="207"/>
      <c r="K28" s="207">
        <v>136.1</v>
      </c>
      <c r="L28" s="212"/>
      <c r="M28" s="212">
        <v>1.7</v>
      </c>
      <c r="N28" s="212"/>
      <c r="O28" s="212"/>
      <c r="P28" s="212">
        <v>7.3</v>
      </c>
      <c r="Q28" s="212"/>
      <c r="R28" s="212">
        <v>139.69999999999999</v>
      </c>
    </row>
    <row r="29" spans="2:18" ht="19.5" customHeight="1" x14ac:dyDescent="0.3">
      <c r="B29" s="139" t="s">
        <v>10</v>
      </c>
      <c r="C29" s="166">
        <v>44179</v>
      </c>
      <c r="D29" s="212"/>
      <c r="E29" s="212">
        <v>-8.1</v>
      </c>
      <c r="F29" s="208"/>
      <c r="G29" s="208"/>
      <c r="H29" s="208">
        <v>7.2</v>
      </c>
      <c r="I29" s="208"/>
      <c r="J29" s="207"/>
      <c r="K29" s="207"/>
      <c r="L29" s="212"/>
      <c r="M29" s="212">
        <v>3.9</v>
      </c>
      <c r="N29" s="212"/>
      <c r="O29" s="212"/>
      <c r="P29" s="212">
        <v>8.8000000000000007</v>
      </c>
      <c r="Q29" s="212"/>
      <c r="R29" s="212"/>
    </row>
    <row r="30" spans="2:18" ht="19.5" customHeight="1" x14ac:dyDescent="0.3">
      <c r="B30" s="139" t="s">
        <v>11</v>
      </c>
      <c r="C30" s="166">
        <v>44202</v>
      </c>
      <c r="D30" s="212"/>
      <c r="E30" s="212">
        <v>-8.4</v>
      </c>
      <c r="F30" s="208"/>
      <c r="G30" s="208"/>
      <c r="H30" s="208"/>
      <c r="I30" s="208"/>
      <c r="J30" s="207"/>
      <c r="K30" s="207"/>
      <c r="L30" s="212"/>
      <c r="M30" s="212"/>
      <c r="N30" s="212"/>
      <c r="O30" s="212"/>
      <c r="P30" s="212"/>
      <c r="Q30" s="212"/>
      <c r="R30" s="212"/>
    </row>
    <row r="31" spans="2:18" s="365" customFormat="1" ht="19.5" customHeight="1" x14ac:dyDescent="0.3">
      <c r="B31" s="139" t="s">
        <v>9</v>
      </c>
      <c r="C31" s="166">
        <v>44216</v>
      </c>
      <c r="D31" s="212"/>
      <c r="E31" s="212">
        <v>-8.4</v>
      </c>
      <c r="F31" s="208"/>
      <c r="G31" s="208"/>
      <c r="H31" s="208">
        <v>6.8</v>
      </c>
      <c r="I31" s="208"/>
      <c r="J31" s="207"/>
      <c r="K31" s="207"/>
      <c r="L31" s="212"/>
      <c r="M31" s="212">
        <v>-2</v>
      </c>
      <c r="N31" s="212"/>
      <c r="O31" s="212"/>
      <c r="P31" s="212"/>
      <c r="Q31" s="212"/>
      <c r="R31" s="212"/>
    </row>
    <row r="32" spans="2:18" s="365" customFormat="1" ht="19.5" customHeight="1" x14ac:dyDescent="0.3">
      <c r="B32" s="139" t="s">
        <v>11</v>
      </c>
      <c r="C32" s="166">
        <v>44231</v>
      </c>
      <c r="D32" s="212"/>
      <c r="E32" s="212"/>
      <c r="F32" s="208"/>
      <c r="G32" s="208"/>
      <c r="H32" s="208"/>
      <c r="I32" s="208"/>
      <c r="J32" s="207"/>
      <c r="K32" s="207"/>
      <c r="L32" s="212">
        <v>2.5</v>
      </c>
      <c r="M32" s="212"/>
      <c r="N32" s="212">
        <v>4.5</v>
      </c>
      <c r="O32" s="212"/>
      <c r="P32" s="212"/>
      <c r="Q32" s="212"/>
      <c r="R32" s="212"/>
    </row>
    <row r="33" spans="2:18" ht="19.5" customHeight="1" x14ac:dyDescent="0.3">
      <c r="B33" s="139" t="s">
        <v>172</v>
      </c>
      <c r="C33" s="166">
        <v>44238</v>
      </c>
      <c r="E33" s="212">
        <v>-6.2</v>
      </c>
      <c r="M33" s="212">
        <v>4.0999999999999996</v>
      </c>
      <c r="P33" s="212"/>
      <c r="Q33" s="212"/>
      <c r="R33" s="212"/>
    </row>
    <row r="34" spans="2:18" s="365" customFormat="1" ht="19.5" customHeight="1" x14ac:dyDescent="0.3">
      <c r="B34" s="139" t="s">
        <v>10</v>
      </c>
      <c r="C34" s="166">
        <v>44281</v>
      </c>
      <c r="D34" s="442"/>
      <c r="E34" s="212">
        <v>-7.6</v>
      </c>
      <c r="F34" s="442"/>
      <c r="G34" s="442"/>
      <c r="H34" s="208">
        <v>6.8</v>
      </c>
      <c r="I34" s="442"/>
      <c r="J34" s="442"/>
      <c r="K34" s="442"/>
      <c r="L34" s="442"/>
      <c r="M34" s="212">
        <v>3.9</v>
      </c>
      <c r="N34" s="442"/>
      <c r="O34" s="442"/>
      <c r="P34" s="212">
        <v>7.7</v>
      </c>
      <c r="Q34" s="212"/>
      <c r="R34" s="212"/>
    </row>
    <row r="35" spans="2:18" s="365" customFormat="1" ht="19.5" customHeight="1" x14ac:dyDescent="0.3">
      <c r="B35" s="139" t="s">
        <v>235</v>
      </c>
      <c r="C35" s="166">
        <v>44286</v>
      </c>
      <c r="D35" s="442"/>
      <c r="E35" s="212">
        <v>-7.6</v>
      </c>
      <c r="F35" s="442"/>
      <c r="G35" s="442"/>
      <c r="H35" s="208">
        <v>6.8</v>
      </c>
      <c r="I35" s="442"/>
      <c r="J35" s="442"/>
      <c r="K35" s="440">
        <v>133.6</v>
      </c>
      <c r="L35" s="442"/>
      <c r="M35" s="212">
        <v>3.3</v>
      </c>
      <c r="N35" s="442"/>
      <c r="O35" s="442"/>
      <c r="P35" s="212">
        <v>8.3000000000000007</v>
      </c>
      <c r="Q35" s="212"/>
      <c r="R35" s="212">
        <v>131.5</v>
      </c>
    </row>
    <row r="36" spans="2:18" s="442" customFormat="1" ht="19.5" customHeight="1" x14ac:dyDescent="0.3">
      <c r="B36" s="139" t="s">
        <v>253</v>
      </c>
      <c r="C36" s="166">
        <v>44292</v>
      </c>
      <c r="E36" s="212">
        <v>-7.6</v>
      </c>
      <c r="H36" s="208">
        <v>6.8</v>
      </c>
      <c r="K36" s="440"/>
      <c r="M36" s="212">
        <v>3.9</v>
      </c>
      <c r="P36" s="212">
        <v>7.7</v>
      </c>
      <c r="Q36" s="212"/>
      <c r="R36" s="212"/>
    </row>
    <row r="37" spans="2:18" s="442" customFormat="1" ht="19.5" customHeight="1" x14ac:dyDescent="0.3">
      <c r="B37" s="139" t="s">
        <v>9</v>
      </c>
      <c r="C37" s="166">
        <v>44300</v>
      </c>
      <c r="E37" s="212">
        <v>-7.6</v>
      </c>
      <c r="H37" s="208">
        <v>6.8</v>
      </c>
      <c r="K37" s="440"/>
      <c r="L37" s="212">
        <v>-2</v>
      </c>
      <c r="M37" s="212">
        <v>1</v>
      </c>
      <c r="N37" s="212">
        <v>4</v>
      </c>
      <c r="O37" s="212">
        <v>8</v>
      </c>
      <c r="P37" s="212">
        <v>7.6</v>
      </c>
      <c r="Q37" s="212">
        <v>7.2</v>
      </c>
      <c r="R37" s="212">
        <v>128</v>
      </c>
    </row>
    <row r="38" spans="2:18" s="442" customFormat="1" ht="19.5" customHeight="1" x14ac:dyDescent="0.3">
      <c r="B38" s="139" t="s">
        <v>232</v>
      </c>
      <c r="C38" s="166">
        <v>44301</v>
      </c>
      <c r="M38" s="212">
        <v>4</v>
      </c>
      <c r="P38" s="212">
        <v>7.3</v>
      </c>
      <c r="R38" s="212"/>
    </row>
    <row r="39" spans="2:18" s="442" customFormat="1" ht="19.2" customHeight="1" x14ac:dyDescent="0.3">
      <c r="B39" s="139" t="s">
        <v>11</v>
      </c>
      <c r="C39" s="166">
        <v>44323</v>
      </c>
      <c r="M39" s="212">
        <v>3.5</v>
      </c>
      <c r="N39" s="212">
        <v>4.5</v>
      </c>
      <c r="P39" s="212"/>
      <c r="R39" s="212"/>
    </row>
    <row r="40" spans="2:18" s="365" customFormat="1" ht="19.2" customHeight="1" x14ac:dyDescent="0.3">
      <c r="B40" s="139" t="s">
        <v>172</v>
      </c>
      <c r="C40" s="166">
        <v>44328</v>
      </c>
      <c r="M40" s="212">
        <v>3.9</v>
      </c>
      <c r="N40" s="212"/>
      <c r="P40" s="212">
        <v>6.8</v>
      </c>
      <c r="R40" s="212">
        <v>127.2</v>
      </c>
    </row>
    <row r="41" spans="2:18" s="442" customFormat="1" ht="19.2" customHeight="1" x14ac:dyDescent="0.3">
      <c r="B41" s="139" t="s">
        <v>237</v>
      </c>
      <c r="C41" s="166">
        <v>44347</v>
      </c>
      <c r="M41" s="212">
        <v>3.7</v>
      </c>
      <c r="N41" s="212"/>
      <c r="P41" s="212">
        <v>7.4</v>
      </c>
      <c r="R41" s="212">
        <v>133.4</v>
      </c>
    </row>
    <row r="42" spans="2:18" s="442" customFormat="1" ht="19.2" customHeight="1" x14ac:dyDescent="0.3">
      <c r="B42" s="139" t="s">
        <v>10</v>
      </c>
      <c r="C42" s="166">
        <v>44363</v>
      </c>
      <c r="M42" s="212">
        <v>4.8</v>
      </c>
      <c r="N42" s="212"/>
      <c r="P42" s="212">
        <v>7.2</v>
      </c>
      <c r="R42" s="212"/>
    </row>
    <row r="43" spans="2:18" s="442" customFormat="1" ht="19.2" customHeight="1" x14ac:dyDescent="0.3">
      <c r="B43" s="139" t="s">
        <v>172</v>
      </c>
      <c r="C43" s="166">
        <v>44384</v>
      </c>
      <c r="M43" s="212">
        <v>3.9</v>
      </c>
      <c r="N43" s="212"/>
      <c r="P43" s="212"/>
      <c r="R43" s="212"/>
    </row>
    <row r="44" spans="2:18" s="442" customFormat="1" ht="19.2" customHeight="1" x14ac:dyDescent="0.3">
      <c r="B44" s="139" t="s">
        <v>9</v>
      </c>
      <c r="C44" s="166">
        <v>44384</v>
      </c>
      <c r="L44" s="212">
        <v>2</v>
      </c>
      <c r="M44" s="212">
        <v>3.2</v>
      </c>
      <c r="N44" s="212">
        <v>5</v>
      </c>
      <c r="O44" s="212">
        <v>7.4</v>
      </c>
      <c r="P44" s="212">
        <v>7.2</v>
      </c>
      <c r="Q44" s="212">
        <v>6.9</v>
      </c>
      <c r="R44" s="212"/>
    </row>
    <row r="45" spans="2:18" s="442" customFormat="1" ht="19.2" customHeight="1" x14ac:dyDescent="0.3">
      <c r="B45" s="139" t="s">
        <v>11</v>
      </c>
      <c r="C45" s="166">
        <v>44442</v>
      </c>
      <c r="L45" s="212"/>
      <c r="M45" s="212">
        <v>4</v>
      </c>
      <c r="N45" s="212">
        <v>5</v>
      </c>
      <c r="O45" s="212"/>
      <c r="P45" s="212"/>
      <c r="Q45" s="212"/>
      <c r="R45" s="212"/>
    </row>
    <row r="46" spans="2:18" ht="3" customHeight="1" x14ac:dyDescent="0.3">
      <c r="B46" s="167"/>
      <c r="C46" s="168"/>
      <c r="D46" s="213"/>
      <c r="E46" s="213"/>
      <c r="F46" s="213"/>
      <c r="G46" s="213"/>
      <c r="H46" s="213"/>
      <c r="I46" s="213"/>
      <c r="J46" s="213"/>
      <c r="K46" s="213"/>
      <c r="L46" s="213"/>
      <c r="M46" s="213"/>
      <c r="N46" s="213"/>
      <c r="O46" s="213"/>
      <c r="P46" s="213"/>
      <c r="Q46" s="213"/>
      <c r="R46" s="213"/>
    </row>
    <row r="47" spans="2:18" ht="8.25" customHeight="1" x14ac:dyDescent="0.3">
      <c r="B47" s="169"/>
      <c r="C47" s="169"/>
      <c r="D47" s="214"/>
      <c r="E47" s="214"/>
      <c r="F47" s="214"/>
      <c r="G47" s="214"/>
      <c r="H47" s="214"/>
      <c r="I47" s="214"/>
      <c r="J47" s="209"/>
      <c r="K47" s="214"/>
    </row>
    <row r="48" spans="2:18" ht="15.6" x14ac:dyDescent="0.3">
      <c r="B48" s="165" t="s">
        <v>236</v>
      </c>
      <c r="C48" s="169"/>
      <c r="D48" s="208">
        <f>AVERAGE(D8,D9,D10,D13,D15,D16,D18,D19,D23,D26)</f>
        <v>-11.79</v>
      </c>
      <c r="E48" s="208">
        <f>AVERAGE(E8:E32)</f>
        <v>-8.2125000000000004</v>
      </c>
      <c r="F48" s="208">
        <f>AVERAGE(F8,F18,F23)</f>
        <v>-6</v>
      </c>
      <c r="G48" s="208">
        <f>AVERAGE(G8,G9,G13,G15,G18)</f>
        <v>12.4</v>
      </c>
      <c r="H48" s="208">
        <f>AVERAGE(H8,H9,H11,H12,H13,H14,H15,H16,H18,H20,H21,H22,H23,H24,H25,H27,H28,H29,H32)</f>
        <v>9.4222222222222207</v>
      </c>
      <c r="I48" s="208">
        <f>AVERAGE(I8,I18)</f>
        <v>8.0500000000000007</v>
      </c>
      <c r="J48" s="208">
        <f>AVERAGE(J13,J15)</f>
        <v>140.85000000000002</v>
      </c>
      <c r="K48" s="208">
        <f>AVERAGE(K11,K12,K13,K14,K15,K20,K21,K24,K25,K27,K28)</f>
        <v>134.96363636363637</v>
      </c>
      <c r="L48" s="208">
        <f>AVERAGE(L32,L37,L44)</f>
        <v>0.83333333333333337</v>
      </c>
      <c r="M48" s="208">
        <f>AVERAGE(M11,M12,M17,M20,M23,M24,M25,M27,M28,M29,M31,M33,M34,M35,M36,M37,M38,M39,M40,M41,M42,M43,M44,M45)</f>
        <v>3.8416666666666668</v>
      </c>
      <c r="N48" s="208">
        <f>AVERAGE(N32,N37,N39,N44,N45)</f>
        <v>4.5999999999999996</v>
      </c>
      <c r="O48" s="208">
        <f>AVERAGE(O37,O44)</f>
        <v>7.7</v>
      </c>
      <c r="P48" s="208">
        <f>AVERAGE(P11,P12,P20,P24,P25,P27,P28,P29,P34,P35,P36,P37,P38,P40,P41,P42,P44)</f>
        <v>7.7529411764705891</v>
      </c>
      <c r="Q48" s="208">
        <f>AVERAGE(Q37,Q44)</f>
        <v>7.0500000000000007</v>
      </c>
      <c r="R48" s="208">
        <f>AVERAGE(R12,R20,R24,R25,R27,R28,R35,R37,R40,R41)</f>
        <v>130.99</v>
      </c>
    </row>
    <row r="49" spans="2:11" ht="15.6" x14ac:dyDescent="0.3">
      <c r="B49" s="169"/>
      <c r="C49" s="169"/>
      <c r="D49" s="215"/>
      <c r="E49" s="215"/>
      <c r="F49" s="215"/>
      <c r="G49" s="215"/>
      <c r="H49" s="215"/>
      <c r="I49" s="215"/>
      <c r="J49" s="209"/>
      <c r="K49" s="215"/>
    </row>
  </sheetData>
  <sortState xmlns:xlrd2="http://schemas.microsoft.com/office/spreadsheetml/2017/richdata2" ref="B9:H15">
    <sortCondition ref="C9:C15"/>
  </sortState>
  <mergeCells count="10">
    <mergeCell ref="D4:K4"/>
    <mergeCell ref="L4:R4"/>
    <mergeCell ref="B3:R3"/>
    <mergeCell ref="D5:F5"/>
    <mergeCell ref="G5:I5"/>
    <mergeCell ref="C5:C6"/>
    <mergeCell ref="B5:B6"/>
    <mergeCell ref="J5:K5"/>
    <mergeCell ref="L5:N5"/>
    <mergeCell ref="O5:Q5"/>
  </mergeCells>
  <pageMargins left="0.7" right="0.7" top="0.75" bottom="0.75" header="0.3" footer="0.3"/>
  <pageSetup paperSize="9" orientation="portrait" verticalDpi="300" r:id="rId1"/>
  <ignoredErrors>
    <ignoredError sqref="P48" formula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AF97"/>
  <sheetViews>
    <sheetView showGridLines="0" zoomScale="90" zoomScaleNormal="90" workbookViewId="0">
      <selection activeCell="M13" sqref="M13"/>
    </sheetView>
  </sheetViews>
  <sheetFormatPr defaultColWidth="9.109375" defaultRowHeight="14.4" x14ac:dyDescent="0.3"/>
  <cols>
    <col min="1" max="1" width="4" style="28" customWidth="1"/>
    <col min="2" max="2" width="18.33203125" style="28" customWidth="1"/>
    <col min="3" max="3" width="12.109375" style="28" customWidth="1"/>
    <col min="4" max="4" width="10.6640625" style="28" customWidth="1"/>
    <col min="5" max="5" width="13" style="28" customWidth="1"/>
    <col min="6" max="6" width="11.6640625" style="28" customWidth="1"/>
    <col min="7" max="10" width="11.88671875" style="28" customWidth="1"/>
    <col min="11" max="11" width="12" style="28" customWidth="1"/>
    <col min="12" max="12" width="11.88671875" style="28" customWidth="1"/>
    <col min="13" max="13" width="12.44140625" style="28" customWidth="1"/>
    <col min="14" max="14" width="13.44140625" style="28" customWidth="1"/>
    <col min="15" max="15" width="11.5546875" style="28" customWidth="1"/>
    <col min="16" max="16" width="13.44140625" style="28" customWidth="1"/>
    <col min="17" max="17" width="13.6640625" style="28" customWidth="1"/>
    <col min="18" max="18" width="9.109375" style="28"/>
    <col min="19" max="19" width="17" style="28" customWidth="1"/>
    <col min="20" max="16384" width="9.109375" style="28"/>
  </cols>
  <sheetData>
    <row r="1" spans="2:19" ht="29.25" customHeight="1" x14ac:dyDescent="0.3"/>
    <row r="2" spans="2:19" ht="35.1" customHeight="1" x14ac:dyDescent="0.3">
      <c r="B2" s="592"/>
      <c r="C2" s="592"/>
      <c r="D2" s="592"/>
      <c r="E2" s="592"/>
      <c r="F2" s="592"/>
      <c r="G2" s="592"/>
      <c r="H2" s="592"/>
      <c r="I2" s="592"/>
      <c r="J2" s="592"/>
      <c r="K2" s="592"/>
      <c r="L2" s="592"/>
      <c r="M2" s="592"/>
      <c r="N2" s="592"/>
      <c r="O2" s="592"/>
      <c r="P2" s="592"/>
      <c r="Q2" s="75"/>
    </row>
    <row r="3" spans="2:19" s="365" customFormat="1" ht="35.1" customHeight="1" x14ac:dyDescent="0.3">
      <c r="B3" s="600" t="s">
        <v>288</v>
      </c>
      <c r="C3" s="600"/>
      <c r="D3" s="600"/>
      <c r="E3" s="600"/>
      <c r="F3" s="600"/>
      <c r="G3" s="600"/>
      <c r="H3" s="600"/>
      <c r="I3" s="600"/>
      <c r="J3" s="600"/>
      <c r="K3" s="600"/>
      <c r="L3" s="600"/>
      <c r="M3" s="600"/>
      <c r="N3" s="600"/>
      <c r="O3" s="600"/>
      <c r="P3" s="600"/>
      <c r="Q3" s="600"/>
      <c r="R3" s="600"/>
      <c r="S3" s="600"/>
    </row>
    <row r="4" spans="2:19" s="365" customFormat="1" ht="21.75" customHeight="1" x14ac:dyDescent="0.3">
      <c r="B4" s="384"/>
      <c r="C4" s="384"/>
      <c r="D4" s="384"/>
      <c r="E4" s="384"/>
      <c r="F4" s="384"/>
      <c r="G4" s="384"/>
      <c r="H4" s="384"/>
      <c r="I4" s="384"/>
      <c r="J4" s="384"/>
      <c r="K4" s="384"/>
      <c r="L4" s="384"/>
      <c r="M4" s="384"/>
      <c r="N4" s="384"/>
      <c r="O4" s="384"/>
      <c r="P4" s="384"/>
      <c r="Q4" s="384"/>
      <c r="R4" s="384"/>
      <c r="S4" s="384"/>
    </row>
    <row r="5" spans="2:19" s="365" customFormat="1" ht="21.75" customHeight="1" x14ac:dyDescent="0.3">
      <c r="B5" s="585" t="s">
        <v>298</v>
      </c>
      <c r="C5" s="585"/>
      <c r="D5" s="585"/>
      <c r="E5" s="585"/>
      <c r="F5" s="585"/>
      <c r="G5" s="585"/>
      <c r="H5" s="585"/>
      <c r="I5" s="585"/>
      <c r="J5" s="585"/>
      <c r="K5" s="384"/>
      <c r="L5" s="384"/>
      <c r="M5" s="384"/>
      <c r="N5" s="384"/>
      <c r="O5" s="384"/>
      <c r="P5" s="384"/>
      <c r="Q5" s="384"/>
      <c r="R5" s="384"/>
      <c r="S5" s="384"/>
    </row>
    <row r="6" spans="2:19" s="365" customFormat="1" ht="21.75" customHeight="1" x14ac:dyDescent="0.3">
      <c r="B6" s="586" t="s">
        <v>85</v>
      </c>
      <c r="C6" s="586"/>
      <c r="D6" s="586"/>
      <c r="E6" s="586"/>
      <c r="F6" s="384"/>
      <c r="G6" s="384"/>
      <c r="H6" s="384"/>
      <c r="I6" s="384"/>
      <c r="J6" s="384"/>
      <c r="K6" s="384"/>
      <c r="L6" s="384"/>
      <c r="M6" s="384"/>
      <c r="N6" s="384"/>
      <c r="O6" s="384"/>
      <c r="P6" s="384"/>
      <c r="Q6" s="384"/>
      <c r="R6" s="384"/>
      <c r="S6" s="384"/>
    </row>
    <row r="7" spans="2:19" s="365" customFormat="1" ht="87.75" customHeight="1" x14ac:dyDescent="0.3">
      <c r="B7" s="598" t="s">
        <v>103</v>
      </c>
      <c r="C7" s="599"/>
      <c r="D7" s="92" t="s">
        <v>86</v>
      </c>
      <c r="E7" s="90" t="s">
        <v>87</v>
      </c>
      <c r="F7" s="94" t="s">
        <v>88</v>
      </c>
      <c r="G7" s="384"/>
      <c r="H7" s="384"/>
      <c r="I7" s="384"/>
      <c r="J7" s="384"/>
      <c r="K7" s="384"/>
      <c r="L7" s="384"/>
      <c r="M7" s="384"/>
      <c r="N7" s="384"/>
      <c r="O7" s="384"/>
      <c r="P7" s="384"/>
      <c r="Q7" s="384"/>
      <c r="R7" s="384"/>
      <c r="S7" s="384"/>
    </row>
    <row r="8" spans="2:19" s="365" customFormat="1" ht="12.75" customHeight="1" x14ac:dyDescent="0.3">
      <c r="B8" s="384"/>
      <c r="C8" s="384"/>
      <c r="D8" s="384"/>
      <c r="E8" s="384"/>
      <c r="F8" s="384"/>
      <c r="G8" s="384"/>
      <c r="H8" s="384"/>
      <c r="I8" s="384"/>
      <c r="J8" s="384"/>
      <c r="K8" s="384"/>
      <c r="L8" s="384"/>
      <c r="M8" s="384"/>
      <c r="N8" s="384"/>
      <c r="O8" s="384"/>
      <c r="P8" s="384"/>
      <c r="Q8" s="384"/>
      <c r="R8" s="384"/>
      <c r="S8" s="384"/>
    </row>
    <row r="9" spans="2:19" s="365" customFormat="1" ht="21.75" customHeight="1" x14ac:dyDescent="0.3">
      <c r="B9" s="597" t="s">
        <v>289</v>
      </c>
      <c r="C9" s="597"/>
      <c r="D9" s="389">
        <v>92.415169660678643</v>
      </c>
      <c r="E9" s="389">
        <v>6.7682816185810193</v>
      </c>
      <c r="F9" s="389">
        <v>0.81654872074033746</v>
      </c>
      <c r="G9" s="384"/>
      <c r="H9" s="384"/>
      <c r="I9" s="384"/>
      <c r="J9" s="384"/>
      <c r="K9" s="384"/>
      <c r="L9" s="384"/>
      <c r="M9" s="384"/>
      <c r="N9" s="384"/>
      <c r="O9" s="384"/>
      <c r="P9" s="384"/>
      <c r="Q9" s="384"/>
      <c r="R9" s="384"/>
      <c r="S9" s="384"/>
    </row>
    <row r="10" spans="2:19" s="365" customFormat="1" ht="21.75" customHeight="1" x14ac:dyDescent="0.3">
      <c r="B10" s="384"/>
      <c r="C10" s="384"/>
      <c r="D10" s="384"/>
      <c r="E10" s="384"/>
      <c r="F10" s="384"/>
      <c r="G10" s="384"/>
      <c r="H10" s="384"/>
      <c r="I10" s="384"/>
      <c r="J10" s="384"/>
      <c r="K10" s="384"/>
      <c r="L10" s="384"/>
      <c r="M10" s="384"/>
      <c r="N10" s="384"/>
      <c r="O10" s="384"/>
      <c r="P10" s="384"/>
      <c r="Q10" s="384"/>
      <c r="R10" s="384"/>
      <c r="S10" s="384"/>
    </row>
    <row r="11" spans="2:19" s="365" customFormat="1" ht="36.75" customHeight="1" x14ac:dyDescent="0.3">
      <c r="B11" s="585" t="s">
        <v>299</v>
      </c>
      <c r="C11" s="585"/>
      <c r="D11" s="585"/>
      <c r="E11" s="585"/>
      <c r="F11" s="585"/>
      <c r="G11" s="585"/>
      <c r="H11" s="585"/>
      <c r="I11" s="585"/>
      <c r="J11" s="585"/>
      <c r="K11" s="384"/>
      <c r="L11" s="384"/>
      <c r="M11" s="384"/>
      <c r="N11" s="384"/>
      <c r="O11" s="384"/>
      <c r="P11" s="384"/>
      <c r="Q11" s="384"/>
      <c r="R11" s="384"/>
      <c r="S11" s="384"/>
    </row>
    <row r="12" spans="2:19" s="365" customFormat="1" ht="21.75" customHeight="1" x14ac:dyDescent="0.3">
      <c r="B12" s="586" t="s">
        <v>85</v>
      </c>
      <c r="C12" s="586"/>
      <c r="D12" s="586"/>
      <c r="E12" s="586"/>
      <c r="F12" s="384"/>
      <c r="G12" s="384"/>
      <c r="H12" s="384"/>
      <c r="I12" s="384"/>
      <c r="J12" s="384"/>
      <c r="K12" s="384"/>
      <c r="L12" s="384"/>
      <c r="M12" s="384"/>
      <c r="N12" s="384"/>
      <c r="O12" s="384"/>
      <c r="P12" s="384"/>
      <c r="Q12" s="384"/>
      <c r="R12" s="384"/>
      <c r="S12" s="384"/>
    </row>
    <row r="13" spans="2:19" s="365" customFormat="1" ht="42" customHeight="1" x14ac:dyDescent="0.3">
      <c r="B13" s="598" t="s">
        <v>103</v>
      </c>
      <c r="C13" s="599"/>
      <c r="D13" s="92" t="s">
        <v>120</v>
      </c>
      <c r="E13" s="90" t="s">
        <v>121</v>
      </c>
      <c r="F13" s="94" t="s">
        <v>122</v>
      </c>
      <c r="G13" s="90" t="s">
        <v>293</v>
      </c>
      <c r="H13" s="384"/>
      <c r="I13" s="384"/>
      <c r="J13" s="384"/>
      <c r="K13" s="384"/>
      <c r="L13" s="384"/>
      <c r="M13" s="384"/>
      <c r="N13" s="384"/>
      <c r="O13" s="384"/>
      <c r="P13" s="384"/>
      <c r="Q13" s="384"/>
      <c r="R13" s="384"/>
      <c r="S13" s="384"/>
    </row>
    <row r="14" spans="2:19" s="365" customFormat="1" ht="14.25" customHeight="1" x14ac:dyDescent="0.3">
      <c r="B14" s="384"/>
      <c r="C14" s="384"/>
      <c r="D14" s="384"/>
      <c r="E14" s="384"/>
      <c r="F14" s="384"/>
      <c r="G14" s="384"/>
      <c r="H14" s="384"/>
      <c r="I14" s="384"/>
      <c r="J14" s="384"/>
      <c r="K14" s="384"/>
      <c r="L14" s="384"/>
      <c r="M14" s="384"/>
      <c r="N14" s="384"/>
      <c r="O14" s="384"/>
      <c r="P14" s="384"/>
      <c r="Q14" s="384"/>
      <c r="R14" s="384"/>
      <c r="S14" s="384"/>
    </row>
    <row r="15" spans="2:19" s="365" customFormat="1" ht="17.25" customHeight="1" x14ac:dyDescent="0.3">
      <c r="B15" s="597" t="s">
        <v>289</v>
      </c>
      <c r="C15" s="597"/>
      <c r="D15" s="389">
        <v>55.47017929015734</v>
      </c>
      <c r="E15" s="389">
        <v>3.7138675448225391</v>
      </c>
      <c r="F15" s="389">
        <v>30.168313208927916</v>
      </c>
      <c r="G15" s="389">
        <v>10.647639956092206</v>
      </c>
      <c r="H15" s="384"/>
      <c r="I15" s="384"/>
      <c r="J15" s="384"/>
      <c r="K15" s="384"/>
      <c r="L15" s="384"/>
      <c r="M15" s="384"/>
      <c r="N15" s="384"/>
      <c r="O15" s="384"/>
      <c r="P15" s="384"/>
      <c r="Q15" s="384"/>
      <c r="R15" s="384"/>
      <c r="S15" s="384"/>
    </row>
    <row r="16" spans="2:19" s="365" customFormat="1" ht="21.75" customHeight="1" x14ac:dyDescent="0.3">
      <c r="B16" s="384"/>
      <c r="C16" s="384"/>
      <c r="D16" s="384"/>
      <c r="E16" s="384"/>
      <c r="F16" s="384"/>
      <c r="G16" s="384"/>
      <c r="H16" s="384"/>
      <c r="I16" s="384"/>
      <c r="J16" s="384"/>
      <c r="K16" s="384"/>
      <c r="L16" s="384"/>
      <c r="M16" s="384"/>
      <c r="N16" s="384"/>
      <c r="O16" s="384"/>
      <c r="P16" s="384"/>
      <c r="Q16" s="384"/>
      <c r="R16" s="384"/>
      <c r="S16" s="384"/>
    </row>
    <row r="17" spans="2:27" s="365" customFormat="1" ht="34.5" customHeight="1" x14ac:dyDescent="0.3">
      <c r="B17" s="585" t="s">
        <v>300</v>
      </c>
      <c r="C17" s="585"/>
      <c r="D17" s="585"/>
      <c r="E17" s="585"/>
      <c r="F17" s="585"/>
      <c r="G17" s="585"/>
      <c r="H17" s="585"/>
      <c r="I17" s="585"/>
      <c r="J17" s="585"/>
      <c r="K17" s="384"/>
      <c r="L17" s="384"/>
      <c r="M17" s="384"/>
      <c r="N17" s="384"/>
      <c r="O17" s="384"/>
      <c r="P17" s="384"/>
      <c r="Q17" s="384"/>
      <c r="R17" s="384"/>
      <c r="S17" s="384"/>
    </row>
    <row r="18" spans="2:27" s="365" customFormat="1" ht="21.75" customHeight="1" x14ac:dyDescent="0.3">
      <c r="B18" s="586" t="s">
        <v>85</v>
      </c>
      <c r="C18" s="586"/>
      <c r="D18" s="586"/>
      <c r="E18" s="586"/>
      <c r="F18" s="384"/>
      <c r="G18" s="384"/>
      <c r="H18" s="384"/>
      <c r="I18" s="384"/>
      <c r="J18" s="384"/>
      <c r="K18" s="384"/>
      <c r="L18" s="384"/>
      <c r="M18" s="384"/>
      <c r="N18" s="384"/>
      <c r="O18" s="384"/>
      <c r="P18" s="384"/>
      <c r="Q18" s="384"/>
      <c r="R18" s="384"/>
      <c r="S18" s="384"/>
    </row>
    <row r="19" spans="2:27" s="365" customFormat="1" ht="33.75" customHeight="1" x14ac:dyDescent="0.3">
      <c r="B19" s="598" t="s">
        <v>103</v>
      </c>
      <c r="C19" s="599"/>
      <c r="D19" s="92" t="s">
        <v>301</v>
      </c>
      <c r="E19" s="90" t="s">
        <v>302</v>
      </c>
      <c r="F19" s="94" t="s">
        <v>303</v>
      </c>
      <c r="G19" s="90" t="s">
        <v>293</v>
      </c>
      <c r="H19" s="384"/>
      <c r="I19" s="384"/>
      <c r="J19" s="384"/>
      <c r="K19" s="384"/>
      <c r="L19" s="384"/>
      <c r="M19" s="384"/>
      <c r="N19" s="384"/>
      <c r="O19" s="384"/>
      <c r="P19" s="384"/>
      <c r="Q19" s="384"/>
      <c r="R19" s="384"/>
      <c r="S19" s="384"/>
    </row>
    <row r="20" spans="2:27" s="365" customFormat="1" ht="13.5" customHeight="1" x14ac:dyDescent="0.3">
      <c r="B20" s="384"/>
      <c r="C20" s="384"/>
      <c r="D20" s="384"/>
      <c r="E20" s="384"/>
      <c r="F20" s="384"/>
      <c r="G20" s="384"/>
      <c r="H20" s="384"/>
      <c r="I20" s="384"/>
      <c r="J20" s="384"/>
      <c r="K20" s="384"/>
      <c r="L20" s="384"/>
      <c r="M20" s="384"/>
      <c r="N20" s="384"/>
      <c r="O20" s="384"/>
      <c r="P20" s="384"/>
      <c r="Q20" s="384"/>
      <c r="R20" s="384"/>
      <c r="S20" s="384"/>
    </row>
    <row r="21" spans="2:27" s="365" customFormat="1" ht="18.75" customHeight="1" x14ac:dyDescent="0.3">
      <c r="B21" s="597" t="s">
        <v>289</v>
      </c>
      <c r="C21" s="597"/>
      <c r="D21" s="389">
        <v>19.849981705085987</v>
      </c>
      <c r="E21" s="389">
        <v>35.986095865349434</v>
      </c>
      <c r="F21" s="389">
        <v>27.936333699231614</v>
      </c>
      <c r="G21" s="389">
        <v>16.227588730332968</v>
      </c>
      <c r="H21" s="384"/>
      <c r="I21" s="384"/>
      <c r="J21" s="384"/>
      <c r="K21" s="384"/>
      <c r="L21" s="384"/>
      <c r="M21" s="384"/>
      <c r="N21" s="384"/>
      <c r="O21" s="384"/>
      <c r="P21" s="384"/>
      <c r="Q21" s="384"/>
      <c r="R21" s="384"/>
      <c r="S21" s="384"/>
    </row>
    <row r="22" spans="2:27" s="365" customFormat="1" ht="21.75" customHeight="1" x14ac:dyDescent="0.3">
      <c r="B22" s="384"/>
      <c r="C22" s="384"/>
      <c r="D22" s="384"/>
      <c r="E22" s="384"/>
      <c r="F22" s="384"/>
      <c r="G22" s="384"/>
      <c r="H22" s="384"/>
      <c r="I22" s="384"/>
      <c r="J22" s="384"/>
      <c r="K22" s="384"/>
      <c r="L22" s="384"/>
      <c r="M22" s="384"/>
      <c r="N22" s="384"/>
      <c r="O22" s="384"/>
      <c r="P22" s="384"/>
      <c r="Q22" s="384"/>
      <c r="R22" s="384"/>
      <c r="S22" s="384"/>
    </row>
    <row r="23" spans="2:27" s="388" customFormat="1" ht="22.5" customHeight="1" x14ac:dyDescent="0.3">
      <c r="B23" s="585" t="s">
        <v>290</v>
      </c>
      <c r="C23" s="585"/>
      <c r="D23" s="585"/>
      <c r="E23" s="585"/>
      <c r="F23" s="585"/>
      <c r="G23" s="585"/>
      <c r="H23" s="585"/>
      <c r="I23" s="585"/>
      <c r="J23" s="585"/>
      <c r="K23" s="365"/>
      <c r="L23" s="365"/>
      <c r="M23" s="365"/>
      <c r="N23" s="10"/>
      <c r="O23" s="10"/>
      <c r="P23" s="365"/>
      <c r="Q23" s="365"/>
      <c r="R23" s="365"/>
      <c r="S23" s="365"/>
      <c r="T23" s="365"/>
      <c r="U23" s="365"/>
      <c r="V23" s="365"/>
      <c r="W23" s="365"/>
    </row>
    <row r="24" spans="2:27" s="388" customFormat="1" ht="22.5" customHeight="1" x14ac:dyDescent="0.3">
      <c r="B24" s="586" t="s">
        <v>85</v>
      </c>
      <c r="C24" s="586"/>
      <c r="D24" s="586"/>
      <c r="E24" s="586"/>
      <c r="F24" s="386"/>
      <c r="G24" s="386"/>
      <c r="H24" s="386"/>
      <c r="I24" s="386"/>
      <c r="J24" s="386"/>
      <c r="K24" s="365"/>
      <c r="L24" s="365"/>
      <c r="M24" s="365"/>
      <c r="N24" s="10"/>
      <c r="O24" s="10"/>
      <c r="P24" s="365"/>
      <c r="Q24" s="365"/>
      <c r="R24" s="365"/>
      <c r="S24" s="365"/>
      <c r="T24" s="365"/>
      <c r="U24" s="365"/>
      <c r="V24" s="365"/>
      <c r="W24" s="365"/>
    </row>
    <row r="25" spans="2:27" s="388" customFormat="1" ht="30" customHeight="1" x14ac:dyDescent="0.3">
      <c r="B25" s="608" t="s">
        <v>103</v>
      </c>
      <c r="C25" s="609"/>
      <c r="D25" s="605" t="s">
        <v>294</v>
      </c>
      <c r="E25" s="606"/>
      <c r="F25" s="606"/>
      <c r="G25" s="606"/>
      <c r="H25" s="612" t="s">
        <v>295</v>
      </c>
      <c r="I25" s="613"/>
      <c r="J25" s="613"/>
      <c r="K25" s="613"/>
      <c r="L25" s="612" t="s">
        <v>125</v>
      </c>
      <c r="M25" s="613"/>
      <c r="N25" s="613"/>
      <c r="O25" s="613"/>
      <c r="P25" s="612" t="s">
        <v>296</v>
      </c>
      <c r="Q25" s="613"/>
      <c r="R25" s="613"/>
      <c r="S25" s="613"/>
      <c r="T25" s="616" t="s">
        <v>297</v>
      </c>
      <c r="U25" s="617"/>
      <c r="V25" s="617"/>
      <c r="W25" s="617"/>
      <c r="X25" s="616" t="s">
        <v>126</v>
      </c>
      <c r="Y25" s="617"/>
      <c r="Z25" s="617"/>
      <c r="AA25" s="617"/>
    </row>
    <row r="26" spans="2:27" s="388" customFormat="1" ht="75.75" customHeight="1" x14ac:dyDescent="0.3">
      <c r="B26" s="598"/>
      <c r="C26" s="599"/>
      <c r="D26" s="92" t="s">
        <v>291</v>
      </c>
      <c r="E26" s="90" t="s">
        <v>292</v>
      </c>
      <c r="F26" s="90" t="s">
        <v>265</v>
      </c>
      <c r="G26" s="94" t="s">
        <v>293</v>
      </c>
      <c r="H26" s="92" t="s">
        <v>291</v>
      </c>
      <c r="I26" s="90" t="s">
        <v>292</v>
      </c>
      <c r="J26" s="90" t="s">
        <v>265</v>
      </c>
      <c r="K26" s="94" t="s">
        <v>293</v>
      </c>
      <c r="L26" s="92" t="s">
        <v>291</v>
      </c>
      <c r="M26" s="90" t="s">
        <v>292</v>
      </c>
      <c r="N26" s="90" t="s">
        <v>265</v>
      </c>
      <c r="O26" s="94" t="s">
        <v>293</v>
      </c>
      <c r="P26" s="92" t="s">
        <v>291</v>
      </c>
      <c r="Q26" s="90" t="s">
        <v>292</v>
      </c>
      <c r="R26" s="90" t="s">
        <v>265</v>
      </c>
      <c r="S26" s="94" t="s">
        <v>293</v>
      </c>
      <c r="T26" s="92" t="s">
        <v>291</v>
      </c>
      <c r="U26" s="90" t="s">
        <v>292</v>
      </c>
      <c r="V26" s="90" t="s">
        <v>265</v>
      </c>
      <c r="W26" s="94" t="s">
        <v>293</v>
      </c>
      <c r="X26" s="92" t="s">
        <v>291</v>
      </c>
      <c r="Y26" s="90" t="s">
        <v>292</v>
      </c>
      <c r="Z26" s="90" t="s">
        <v>265</v>
      </c>
      <c r="AA26" s="94" t="s">
        <v>293</v>
      </c>
    </row>
    <row r="27" spans="2:27" s="388" customFormat="1" ht="7.5" customHeight="1" x14ac:dyDescent="0.3">
      <c r="B27" s="34"/>
      <c r="C27" s="35"/>
      <c r="D27" s="365"/>
      <c r="E27" s="365"/>
      <c r="F27" s="365"/>
      <c r="G27" s="365"/>
      <c r="H27" s="365"/>
      <c r="I27" s="365"/>
      <c r="J27" s="365"/>
      <c r="K27" s="365"/>
      <c r="L27" s="365"/>
      <c r="M27" s="365"/>
      <c r="N27" s="10"/>
      <c r="O27" s="10"/>
      <c r="P27" s="365"/>
      <c r="Q27" s="365"/>
      <c r="R27" s="365"/>
      <c r="S27" s="365"/>
      <c r="T27" s="365"/>
      <c r="U27" s="365"/>
      <c r="V27" s="365"/>
      <c r="W27" s="365"/>
    </row>
    <row r="28" spans="2:27" s="365" customFormat="1" ht="18" customHeight="1" x14ac:dyDescent="0.3">
      <c r="B28" s="597" t="s">
        <v>289</v>
      </c>
      <c r="C28" s="597"/>
      <c r="D28" s="389">
        <v>12.294182217343579</v>
      </c>
      <c r="E28" s="389">
        <v>1.2074643249176729</v>
      </c>
      <c r="F28" s="389">
        <v>76.582510062202701</v>
      </c>
      <c r="G28" s="390">
        <v>9.9158433955360401</v>
      </c>
      <c r="H28" s="391">
        <v>10.171972191730699</v>
      </c>
      <c r="I28" s="389">
        <v>1.3721185510428102</v>
      </c>
      <c r="J28" s="389">
        <v>75.850713501646538</v>
      </c>
      <c r="K28" s="392">
        <v>12.605195755579949</v>
      </c>
      <c r="L28" s="393">
        <v>17.032564946944749</v>
      </c>
      <c r="M28" s="389">
        <v>4.061470911086718</v>
      </c>
      <c r="N28" s="389">
        <v>65.312843029637762</v>
      </c>
      <c r="O28" s="394">
        <v>13.593121112330772</v>
      </c>
      <c r="P28" s="395">
        <v>8.6534943285766559</v>
      </c>
      <c r="Q28" s="389">
        <v>0.89645078668130262</v>
      </c>
      <c r="R28" s="389">
        <v>77.387486278814492</v>
      </c>
      <c r="S28" s="389">
        <v>13.062568605927552</v>
      </c>
      <c r="T28" s="395">
        <v>3.7138675448225391</v>
      </c>
      <c r="U28" s="389">
        <v>0.67691181851445303</v>
      </c>
      <c r="V28" s="389">
        <v>82.510062202707644</v>
      </c>
      <c r="W28" s="389">
        <v>13.09915843395536</v>
      </c>
      <c r="X28" s="395">
        <v>11.81851445298207</v>
      </c>
      <c r="Y28" s="389">
        <v>2.7625320160995241</v>
      </c>
      <c r="Z28" s="389">
        <v>69.17306988657154</v>
      </c>
      <c r="AA28" s="389">
        <v>16.245883644346872</v>
      </c>
    </row>
    <row r="29" spans="2:27" s="365" customFormat="1" ht="18" customHeight="1" x14ac:dyDescent="0.3">
      <c r="B29" s="385"/>
      <c r="C29" s="385"/>
      <c r="D29" s="387"/>
      <c r="E29" s="387"/>
      <c r="F29" s="387"/>
      <c r="G29" s="387"/>
      <c r="H29" s="387"/>
      <c r="I29" s="387"/>
      <c r="J29" s="387"/>
      <c r="K29" s="387"/>
      <c r="L29" s="387"/>
      <c r="M29" s="387"/>
      <c r="N29" s="387"/>
      <c r="O29" s="387"/>
      <c r="P29" s="387"/>
      <c r="Q29" s="387"/>
      <c r="R29" s="387"/>
      <c r="S29" s="387"/>
      <c r="T29" s="387"/>
      <c r="U29" s="387"/>
      <c r="V29" s="387"/>
      <c r="W29" s="387"/>
      <c r="X29" s="387"/>
      <c r="Y29" s="387"/>
      <c r="Z29" s="387"/>
      <c r="AA29" s="387"/>
    </row>
    <row r="30" spans="2:27" s="365" customFormat="1" ht="18" customHeight="1" x14ac:dyDescent="0.3">
      <c r="B30" s="385"/>
      <c r="C30" s="385"/>
      <c r="D30" s="387"/>
      <c r="E30" s="387"/>
      <c r="F30" s="387"/>
      <c r="G30" s="387"/>
      <c r="H30" s="387"/>
      <c r="I30" s="387"/>
      <c r="J30" s="387"/>
      <c r="K30" s="387"/>
      <c r="L30" s="387"/>
      <c r="M30" s="387"/>
      <c r="N30" s="387"/>
      <c r="O30" s="387"/>
      <c r="P30" s="387"/>
      <c r="Q30" s="387"/>
      <c r="R30" s="387"/>
      <c r="S30" s="387"/>
      <c r="T30" s="387"/>
      <c r="U30" s="387"/>
      <c r="V30" s="387"/>
      <c r="W30" s="387"/>
      <c r="X30" s="387"/>
      <c r="Y30" s="387"/>
      <c r="Z30" s="387"/>
      <c r="AA30" s="387"/>
    </row>
    <row r="31" spans="2:27" s="365" customFormat="1" ht="18" customHeight="1" x14ac:dyDescent="0.3">
      <c r="B31" s="385"/>
      <c r="C31" s="385"/>
      <c r="D31" s="387"/>
      <c r="E31" s="387"/>
      <c r="F31" s="387"/>
      <c r="G31" s="387"/>
      <c r="H31" s="387"/>
      <c r="I31" s="387"/>
      <c r="J31" s="387"/>
      <c r="K31" s="387"/>
      <c r="L31" s="387"/>
      <c r="M31" s="387"/>
      <c r="N31" s="387"/>
      <c r="O31" s="387"/>
      <c r="P31" s="387"/>
      <c r="Q31" s="387"/>
      <c r="R31" s="387"/>
      <c r="S31" s="387"/>
      <c r="T31" s="387"/>
      <c r="U31" s="387"/>
      <c r="V31" s="387"/>
      <c r="W31" s="387"/>
      <c r="X31" s="387"/>
      <c r="Y31" s="387"/>
      <c r="Z31" s="387"/>
      <c r="AA31" s="387"/>
    </row>
    <row r="32" spans="2:27" s="365" customFormat="1" ht="18" customHeight="1" x14ac:dyDescent="0.3">
      <c r="B32" s="385"/>
      <c r="C32" s="385"/>
      <c r="D32" s="387"/>
      <c r="E32" s="387"/>
      <c r="F32" s="387"/>
      <c r="G32" s="387"/>
      <c r="H32" s="387"/>
      <c r="I32" s="387"/>
      <c r="J32" s="387"/>
      <c r="K32" s="387"/>
      <c r="L32" s="387"/>
      <c r="M32" s="387"/>
      <c r="N32" s="387"/>
      <c r="O32" s="387"/>
      <c r="P32" s="387"/>
      <c r="Q32" s="387"/>
      <c r="R32" s="387"/>
      <c r="S32" s="387"/>
      <c r="T32" s="387"/>
      <c r="U32" s="387"/>
      <c r="V32" s="387"/>
      <c r="W32" s="387"/>
      <c r="X32" s="387"/>
      <c r="Y32" s="387"/>
      <c r="Z32" s="387"/>
      <c r="AA32" s="387"/>
    </row>
    <row r="33" spans="2:23" s="365" customFormat="1" ht="35.1" customHeight="1" x14ac:dyDescent="0.3">
      <c r="B33" s="387"/>
      <c r="C33" s="387"/>
      <c r="D33" s="387"/>
      <c r="E33" s="387"/>
      <c r="F33" s="387"/>
      <c r="G33" s="387"/>
      <c r="H33" s="387"/>
      <c r="I33" s="387"/>
      <c r="J33" s="387"/>
      <c r="K33" s="387"/>
      <c r="L33" s="387"/>
      <c r="M33" s="387"/>
      <c r="N33" s="387"/>
      <c r="O33" s="387"/>
      <c r="P33" s="387"/>
      <c r="Q33" s="387"/>
    </row>
    <row r="34" spans="2:23" ht="36" customHeight="1" x14ac:dyDescent="0.3">
      <c r="B34" s="600" t="s">
        <v>259</v>
      </c>
      <c r="C34" s="600"/>
      <c r="D34" s="600"/>
      <c r="E34" s="600"/>
      <c r="F34" s="600"/>
      <c r="G34" s="600"/>
      <c r="H34" s="600"/>
      <c r="I34" s="600"/>
      <c r="J34" s="600"/>
      <c r="K34" s="600"/>
      <c r="L34" s="600"/>
      <c r="M34" s="600"/>
      <c r="N34" s="600"/>
      <c r="O34" s="600"/>
      <c r="P34" s="600"/>
      <c r="Q34" s="600"/>
      <c r="R34" s="600"/>
      <c r="S34" s="600"/>
    </row>
    <row r="35" spans="2:23" x14ac:dyDescent="0.3">
      <c r="B35" s="585" t="s">
        <v>261</v>
      </c>
      <c r="C35" s="585"/>
      <c r="D35" s="585"/>
      <c r="E35" s="585"/>
      <c r="F35" s="585"/>
      <c r="G35" s="585"/>
      <c r="H35" s="585"/>
      <c r="I35" s="585"/>
      <c r="J35" s="585"/>
      <c r="N35" s="10"/>
      <c r="O35" s="10"/>
    </row>
    <row r="36" spans="2:23" x14ac:dyDescent="0.3">
      <c r="B36" s="585"/>
      <c r="C36" s="585"/>
      <c r="D36" s="585"/>
      <c r="E36" s="585"/>
      <c r="F36" s="585"/>
      <c r="G36" s="585"/>
      <c r="H36" s="585"/>
      <c r="I36" s="585"/>
      <c r="J36" s="585"/>
      <c r="N36" s="10"/>
      <c r="O36" s="10"/>
    </row>
    <row r="37" spans="2:23" ht="15.75" customHeight="1" x14ac:dyDescent="0.3">
      <c r="B37" s="586" t="s">
        <v>85</v>
      </c>
      <c r="C37" s="586"/>
      <c r="D37" s="586"/>
      <c r="E37" s="586"/>
      <c r="F37" s="349"/>
      <c r="G37" s="349"/>
      <c r="H37" s="349"/>
      <c r="I37" s="349"/>
      <c r="J37" s="349"/>
      <c r="N37" s="10"/>
      <c r="O37" s="10"/>
    </row>
    <row r="38" spans="2:23" ht="15" customHeight="1" x14ac:dyDescent="0.3">
      <c r="B38" s="608" t="s">
        <v>103</v>
      </c>
      <c r="C38" s="609"/>
      <c r="D38" s="605" t="s">
        <v>262</v>
      </c>
      <c r="E38" s="606"/>
      <c r="F38" s="606"/>
      <c r="G38" s="606"/>
      <c r="H38" s="612" t="s">
        <v>266</v>
      </c>
      <c r="I38" s="613"/>
      <c r="J38" s="613"/>
      <c r="K38" s="613"/>
      <c r="L38" s="612" t="s">
        <v>125</v>
      </c>
      <c r="M38" s="613"/>
      <c r="N38" s="613"/>
      <c r="O38" s="613"/>
      <c r="P38" s="612" t="s">
        <v>126</v>
      </c>
      <c r="Q38" s="613"/>
      <c r="R38" s="613"/>
      <c r="S38" s="613"/>
      <c r="T38" s="612" t="s">
        <v>127</v>
      </c>
      <c r="U38" s="613"/>
      <c r="V38" s="613"/>
      <c r="W38" s="613"/>
    </row>
    <row r="39" spans="2:23" ht="40.799999999999997" x14ac:dyDescent="0.3">
      <c r="B39" s="598"/>
      <c r="C39" s="599"/>
      <c r="D39" s="92" t="s">
        <v>263</v>
      </c>
      <c r="E39" s="90" t="s">
        <v>264</v>
      </c>
      <c r="F39" s="90" t="s">
        <v>265</v>
      </c>
      <c r="G39" s="94" t="s">
        <v>132</v>
      </c>
      <c r="H39" s="92" t="s">
        <v>263</v>
      </c>
      <c r="I39" s="90" t="s">
        <v>264</v>
      </c>
      <c r="J39" s="90" t="s">
        <v>265</v>
      </c>
      <c r="K39" s="94" t="s">
        <v>132</v>
      </c>
      <c r="L39" s="92" t="s">
        <v>263</v>
      </c>
      <c r="M39" s="90" t="s">
        <v>264</v>
      </c>
      <c r="N39" s="90" t="s">
        <v>265</v>
      </c>
      <c r="O39" s="94" t="s">
        <v>132</v>
      </c>
      <c r="P39" s="92" t="s">
        <v>263</v>
      </c>
      <c r="Q39" s="90" t="s">
        <v>264</v>
      </c>
      <c r="R39" s="90" t="s">
        <v>265</v>
      </c>
      <c r="S39" s="94" t="s">
        <v>132</v>
      </c>
      <c r="T39" s="92" t="s">
        <v>263</v>
      </c>
      <c r="U39" s="90" t="s">
        <v>264</v>
      </c>
      <c r="V39" s="90" t="s">
        <v>265</v>
      </c>
      <c r="W39" s="94" t="s">
        <v>132</v>
      </c>
    </row>
    <row r="40" spans="2:23" x14ac:dyDescent="0.3">
      <c r="B40" s="34"/>
      <c r="C40" s="35"/>
      <c r="N40" s="10"/>
      <c r="O40" s="10"/>
    </row>
    <row r="41" spans="2:23" x14ac:dyDescent="0.3">
      <c r="B41" s="597" t="s">
        <v>260</v>
      </c>
      <c r="C41" s="597"/>
      <c r="D41" s="348">
        <v>13.482953572040431</v>
      </c>
      <c r="E41" s="348">
        <v>3.7176631831420246</v>
      </c>
      <c r="F41" s="348">
        <v>74.901490491690936</v>
      </c>
      <c r="G41" s="348">
        <v>7.8978927531266061</v>
      </c>
      <c r="H41" s="348">
        <v>15.367483296213807</v>
      </c>
      <c r="I41" s="348">
        <v>5.3794757580949124</v>
      </c>
      <c r="J41" s="348">
        <v>69.470618468391294</v>
      </c>
      <c r="K41" s="348">
        <v>9.782422477299983</v>
      </c>
      <c r="L41" s="348">
        <v>20.215864313859861</v>
      </c>
      <c r="M41" s="348">
        <v>6.4759294157957852</v>
      </c>
      <c r="N41" s="348">
        <v>63.268802467020734</v>
      </c>
      <c r="O41" s="348">
        <v>10.039403803323625</v>
      </c>
      <c r="P41" s="348">
        <v>18.965221860544801</v>
      </c>
      <c r="Q41" s="348">
        <v>5.5507966421106731</v>
      </c>
      <c r="R41" s="348">
        <v>64.12540688709953</v>
      </c>
      <c r="S41" s="348">
        <v>11.358574610244988</v>
      </c>
      <c r="T41" s="348">
        <v>17.114956313174577</v>
      </c>
      <c r="U41" s="348">
        <v>7.0584204214493758</v>
      </c>
      <c r="V41" s="348">
        <v>66.215521672091825</v>
      </c>
      <c r="W41" s="348">
        <v>9.6111015932842214</v>
      </c>
    </row>
    <row r="42" spans="2:23" x14ac:dyDescent="0.3">
      <c r="B42" s="69"/>
      <c r="C42" s="69"/>
      <c r="D42" s="69"/>
      <c r="E42" s="69"/>
      <c r="F42" s="69"/>
      <c r="G42" s="69"/>
      <c r="I42" s="10"/>
      <c r="J42" s="10"/>
      <c r="K42" s="10"/>
      <c r="L42" s="10"/>
      <c r="M42" s="10"/>
      <c r="N42" s="10"/>
      <c r="O42" s="10"/>
    </row>
    <row r="43" spans="2:23" x14ac:dyDescent="0.3">
      <c r="B43" s="69"/>
      <c r="C43" s="69"/>
      <c r="D43" s="69"/>
      <c r="E43" s="69"/>
      <c r="F43" s="69"/>
      <c r="G43" s="69"/>
      <c r="I43" s="10"/>
      <c r="J43" s="10"/>
      <c r="K43" s="10"/>
      <c r="L43" s="10"/>
      <c r="M43" s="10"/>
      <c r="N43" s="10"/>
      <c r="O43" s="10"/>
    </row>
    <row r="44" spans="2:23" x14ac:dyDescent="0.3">
      <c r="B44" s="69"/>
      <c r="C44" s="69"/>
      <c r="D44" s="69"/>
      <c r="E44" s="69"/>
      <c r="F44" s="69"/>
      <c r="G44" s="69"/>
      <c r="I44" s="10"/>
      <c r="J44" s="10"/>
      <c r="K44" s="10"/>
      <c r="L44" s="10"/>
      <c r="M44" s="10"/>
      <c r="N44" s="10"/>
      <c r="O44" s="10"/>
    </row>
    <row r="45" spans="2:23" x14ac:dyDescent="0.3">
      <c r="B45" s="585" t="s">
        <v>267</v>
      </c>
      <c r="C45" s="585"/>
      <c r="D45" s="585"/>
      <c r="E45" s="585"/>
      <c r="F45" s="585"/>
      <c r="G45" s="585"/>
      <c r="H45" s="585"/>
      <c r="I45" s="585"/>
      <c r="J45" s="585"/>
      <c r="L45" s="10"/>
      <c r="M45" s="10"/>
      <c r="N45" s="10"/>
      <c r="O45" s="10"/>
    </row>
    <row r="46" spans="2:23" x14ac:dyDescent="0.3">
      <c r="B46" s="585"/>
      <c r="C46" s="585"/>
      <c r="D46" s="585"/>
      <c r="E46" s="585"/>
      <c r="F46" s="585"/>
      <c r="G46" s="585"/>
      <c r="H46" s="585"/>
      <c r="I46" s="585"/>
      <c r="J46" s="585"/>
      <c r="L46" s="10"/>
      <c r="M46" s="10"/>
      <c r="N46" s="10"/>
      <c r="O46" s="10"/>
    </row>
    <row r="47" spans="2:23" x14ac:dyDescent="0.3">
      <c r="B47" s="586" t="s">
        <v>85</v>
      </c>
      <c r="C47" s="586"/>
      <c r="D47" s="586"/>
      <c r="E47" s="586"/>
      <c r="F47" s="349"/>
      <c r="G47" s="349"/>
      <c r="H47" s="349"/>
      <c r="I47" s="349"/>
      <c r="J47" s="349"/>
      <c r="L47" s="10"/>
      <c r="M47" s="10"/>
      <c r="N47" s="10"/>
      <c r="O47" s="10"/>
    </row>
    <row r="48" spans="2:23" ht="15" customHeight="1" x14ac:dyDescent="0.3">
      <c r="B48" s="608" t="s">
        <v>103</v>
      </c>
      <c r="C48" s="609"/>
      <c r="D48" s="614">
        <v>2020</v>
      </c>
      <c r="E48" s="615"/>
      <c r="F48" s="615"/>
      <c r="G48" s="615"/>
      <c r="H48" s="614">
        <v>2021</v>
      </c>
      <c r="I48" s="615"/>
      <c r="J48" s="615"/>
      <c r="K48" s="615"/>
      <c r="L48" s="10"/>
      <c r="M48" s="10"/>
      <c r="N48" s="10"/>
      <c r="O48" s="10"/>
    </row>
    <row r="49" spans="2:23" ht="51" x14ac:dyDescent="0.3">
      <c r="B49" s="598"/>
      <c r="C49" s="599"/>
      <c r="D49" s="92" t="s">
        <v>268</v>
      </c>
      <c r="E49" s="90" t="s">
        <v>269</v>
      </c>
      <c r="F49" s="90" t="s">
        <v>270</v>
      </c>
      <c r="G49" s="94" t="s">
        <v>132</v>
      </c>
      <c r="H49" s="92" t="s">
        <v>268</v>
      </c>
      <c r="I49" s="90" t="s">
        <v>269</v>
      </c>
      <c r="J49" s="90" t="s">
        <v>270</v>
      </c>
      <c r="K49" s="94" t="s">
        <v>132</v>
      </c>
      <c r="L49" s="10"/>
      <c r="M49" s="10"/>
      <c r="N49" s="10"/>
      <c r="O49" s="10"/>
    </row>
    <row r="50" spans="2:23" x14ac:dyDescent="0.3">
      <c r="B50" s="34"/>
      <c r="C50" s="35"/>
      <c r="L50" s="10"/>
      <c r="M50" s="10"/>
      <c r="N50" s="10"/>
      <c r="O50" s="10"/>
    </row>
    <row r="51" spans="2:23" x14ac:dyDescent="0.3">
      <c r="B51" s="597" t="s">
        <v>260</v>
      </c>
      <c r="C51" s="597"/>
      <c r="D51" s="348">
        <v>8.874421792016447</v>
      </c>
      <c r="E51" s="348">
        <v>73.410998800753816</v>
      </c>
      <c r="F51" s="348">
        <v>4.2830221003940379</v>
      </c>
      <c r="G51" s="348">
        <v>13.431557306835703</v>
      </c>
      <c r="H51" s="348">
        <v>10.090800068528354</v>
      </c>
      <c r="I51" s="348">
        <v>57.992119239335274</v>
      </c>
      <c r="J51" s="348">
        <v>10.4163097481583</v>
      </c>
      <c r="K51" s="348">
        <v>21.500770943978072</v>
      </c>
      <c r="L51" s="10"/>
      <c r="M51" s="10"/>
      <c r="N51" s="10"/>
      <c r="O51" s="10"/>
    </row>
    <row r="52" spans="2:23" x14ac:dyDescent="0.3">
      <c r="B52" s="69"/>
      <c r="C52" s="69"/>
      <c r="D52" s="69"/>
      <c r="E52" s="69"/>
      <c r="F52" s="69"/>
      <c r="G52" s="69"/>
      <c r="I52" s="10"/>
      <c r="J52" s="10"/>
      <c r="K52" s="10"/>
      <c r="L52" s="10"/>
      <c r="M52" s="10"/>
      <c r="N52" s="10"/>
      <c r="O52" s="10"/>
    </row>
    <row r="53" spans="2:23" x14ac:dyDescent="0.3">
      <c r="B53" s="69"/>
      <c r="C53" s="69"/>
      <c r="D53" s="69"/>
      <c r="E53" s="69"/>
      <c r="F53" s="69"/>
      <c r="G53" s="69"/>
      <c r="I53" s="10"/>
      <c r="J53" s="10"/>
      <c r="K53" s="10"/>
      <c r="L53" s="10"/>
      <c r="M53" s="10"/>
      <c r="N53" s="10"/>
      <c r="O53" s="10"/>
    </row>
    <row r="54" spans="2:23" ht="15" customHeight="1" x14ac:dyDescent="0.3">
      <c r="B54" s="585" t="s">
        <v>271</v>
      </c>
      <c r="C54" s="585"/>
      <c r="D54" s="585"/>
      <c r="E54" s="585"/>
      <c r="F54" s="585"/>
      <c r="G54" s="585"/>
      <c r="H54" s="585"/>
      <c r="I54" s="585"/>
      <c r="J54" s="585"/>
      <c r="K54" s="585"/>
      <c r="L54" s="10"/>
      <c r="M54" s="10"/>
      <c r="N54" s="10"/>
      <c r="O54" s="10"/>
    </row>
    <row r="55" spans="2:23" ht="29.25" customHeight="1" x14ac:dyDescent="0.3">
      <c r="B55" s="585"/>
      <c r="C55" s="585"/>
      <c r="D55" s="585"/>
      <c r="E55" s="585"/>
      <c r="F55" s="585"/>
      <c r="G55" s="585"/>
      <c r="H55" s="585"/>
      <c r="I55" s="585"/>
      <c r="J55" s="585"/>
      <c r="K55" s="585"/>
      <c r="L55" s="10"/>
      <c r="M55" s="10"/>
      <c r="N55" s="10"/>
      <c r="O55" s="10"/>
    </row>
    <row r="56" spans="2:23" x14ac:dyDescent="0.3">
      <c r="B56" s="586" t="s">
        <v>85</v>
      </c>
      <c r="C56" s="586"/>
      <c r="D56" s="586"/>
      <c r="E56" s="586"/>
      <c r="F56" s="349"/>
      <c r="G56" s="349"/>
      <c r="H56" s="349"/>
      <c r="I56" s="349"/>
      <c r="J56" s="349"/>
      <c r="K56" s="349"/>
      <c r="L56" s="10"/>
      <c r="M56" s="10"/>
      <c r="N56" s="10"/>
      <c r="O56" s="10"/>
    </row>
    <row r="57" spans="2:23" ht="40.799999999999997" x14ac:dyDescent="0.3">
      <c r="B57" s="598" t="s">
        <v>103</v>
      </c>
      <c r="C57" s="599"/>
      <c r="D57" s="92" t="s">
        <v>272</v>
      </c>
      <c r="E57" s="90" t="s">
        <v>273</v>
      </c>
      <c r="F57" s="94" t="s">
        <v>132</v>
      </c>
      <c r="G57" s="349"/>
      <c r="H57" s="349"/>
      <c r="I57" s="349"/>
      <c r="J57" s="349"/>
      <c r="K57" s="349"/>
      <c r="L57" s="10"/>
      <c r="M57" s="10"/>
      <c r="N57" s="10"/>
      <c r="O57" s="10"/>
    </row>
    <row r="58" spans="2:23" x14ac:dyDescent="0.3">
      <c r="B58" s="34"/>
      <c r="C58" s="35"/>
      <c r="G58" s="349"/>
      <c r="H58" s="349"/>
      <c r="I58" s="349"/>
      <c r="J58" s="349"/>
      <c r="K58" s="349"/>
      <c r="L58" s="10"/>
      <c r="M58" s="10"/>
      <c r="N58" s="10"/>
      <c r="O58" s="10"/>
    </row>
    <row r="59" spans="2:23" x14ac:dyDescent="0.3">
      <c r="B59" s="597" t="s">
        <v>260</v>
      </c>
      <c r="C59" s="597"/>
      <c r="D59" s="348">
        <v>10.9</v>
      </c>
      <c r="E59" s="348">
        <v>55.3</v>
      </c>
      <c r="F59" s="348">
        <v>33.9</v>
      </c>
      <c r="G59" s="349"/>
      <c r="H59" s="349"/>
      <c r="I59" s="349"/>
      <c r="J59" s="349"/>
      <c r="K59" s="349"/>
      <c r="L59" s="10"/>
      <c r="M59" s="10"/>
      <c r="N59" s="10"/>
      <c r="O59" s="10"/>
    </row>
    <row r="60" spans="2:23" x14ac:dyDescent="0.3">
      <c r="B60" s="69"/>
      <c r="C60" s="69"/>
      <c r="D60" s="69"/>
      <c r="E60" s="69"/>
      <c r="F60" s="69"/>
      <c r="G60" s="349"/>
      <c r="H60" s="349"/>
      <c r="I60" s="349"/>
      <c r="J60" s="349"/>
      <c r="K60" s="349"/>
      <c r="L60" s="10"/>
      <c r="M60" s="10"/>
      <c r="N60" s="10"/>
      <c r="O60" s="10"/>
    </row>
    <row r="61" spans="2:23" ht="33" customHeight="1" x14ac:dyDescent="0.3">
      <c r="B61" s="600" t="s">
        <v>258</v>
      </c>
      <c r="C61" s="600"/>
      <c r="D61" s="600"/>
      <c r="E61" s="600"/>
      <c r="F61" s="600"/>
      <c r="G61" s="600"/>
      <c r="H61" s="600"/>
      <c r="I61" s="600"/>
      <c r="J61" s="600"/>
      <c r="K61" s="600"/>
      <c r="L61" s="600"/>
      <c r="M61" s="600"/>
      <c r="N61" s="600"/>
      <c r="O61" s="600"/>
      <c r="P61" s="600"/>
      <c r="Q61" s="600"/>
      <c r="R61" s="600"/>
      <c r="S61" s="600"/>
      <c r="T61" s="98"/>
      <c r="U61" s="98"/>
      <c r="V61" s="98"/>
      <c r="W61" s="98"/>
    </row>
    <row r="62" spans="2:23" x14ac:dyDescent="0.3">
      <c r="B62" s="37" t="s">
        <v>231</v>
      </c>
      <c r="I62" s="10"/>
      <c r="J62" s="10"/>
      <c r="K62" s="37" t="s">
        <v>230</v>
      </c>
    </row>
    <row r="63" spans="2:23" ht="4.5" customHeight="1" x14ac:dyDescent="0.3">
      <c r="I63" s="10"/>
      <c r="J63" s="10"/>
    </row>
    <row r="64" spans="2:23" ht="15.75" customHeight="1" x14ac:dyDescent="0.3">
      <c r="B64" s="36" t="s">
        <v>85</v>
      </c>
      <c r="C64" s="33"/>
      <c r="D64" s="33"/>
      <c r="I64" s="10"/>
      <c r="J64" s="10"/>
      <c r="K64" s="36" t="s">
        <v>85</v>
      </c>
      <c r="L64" s="33"/>
      <c r="M64" s="33"/>
    </row>
    <row r="65" spans="2:19" ht="57.75" customHeight="1" x14ac:dyDescent="0.3">
      <c r="B65" s="589" t="s">
        <v>103</v>
      </c>
      <c r="C65" s="589"/>
      <c r="D65" s="589" t="s">
        <v>86</v>
      </c>
      <c r="E65" s="589"/>
      <c r="F65" s="589" t="s">
        <v>87</v>
      </c>
      <c r="G65" s="589"/>
      <c r="H65" s="589" t="s">
        <v>88</v>
      </c>
      <c r="I65" s="589"/>
      <c r="J65" s="10"/>
      <c r="K65" s="589" t="s">
        <v>103</v>
      </c>
      <c r="L65" s="589"/>
      <c r="M65" s="78" t="s">
        <v>120</v>
      </c>
      <c r="N65" s="77" t="s">
        <v>121</v>
      </c>
      <c r="O65" s="580" t="s">
        <v>122</v>
      </c>
      <c r="P65" s="581"/>
      <c r="Q65" s="88" t="s">
        <v>123</v>
      </c>
    </row>
    <row r="66" spans="2:19" x14ac:dyDescent="0.3">
      <c r="B66" s="34"/>
      <c r="C66" s="35"/>
      <c r="D66" s="35"/>
      <c r="I66" s="10"/>
      <c r="J66" s="10"/>
      <c r="K66" s="34"/>
      <c r="L66" s="35"/>
      <c r="M66" s="35"/>
    </row>
    <row r="67" spans="2:19" ht="14.25" customHeight="1" x14ac:dyDescent="0.3">
      <c r="B67" s="591" t="s">
        <v>89</v>
      </c>
      <c r="C67" s="591"/>
      <c r="D67" s="588">
        <v>82.13572854291418</v>
      </c>
      <c r="E67" s="588"/>
      <c r="F67" s="588">
        <v>16.387225548902194</v>
      </c>
      <c r="G67" s="588"/>
      <c r="H67" s="70"/>
      <c r="I67" s="71">
        <v>1.4770459081836327</v>
      </c>
      <c r="K67" s="610" t="s">
        <v>89</v>
      </c>
      <c r="L67" s="610"/>
      <c r="M67" s="195">
        <v>73.095623987034031</v>
      </c>
      <c r="N67" s="195">
        <v>4.1531604538087521</v>
      </c>
      <c r="O67" s="195"/>
      <c r="P67" s="195">
        <v>13.330632090761751</v>
      </c>
      <c r="Q67" s="195">
        <v>9.4205834683954617</v>
      </c>
      <c r="R67" s="93"/>
    </row>
    <row r="68" spans="2:19" ht="15" customHeight="1" x14ac:dyDescent="0.3">
      <c r="B68" s="591" t="s">
        <v>90</v>
      </c>
      <c r="C68" s="591"/>
      <c r="D68" s="588">
        <v>82.216892239163954</v>
      </c>
      <c r="E68" s="588"/>
      <c r="F68" s="588">
        <v>16.463936953914683</v>
      </c>
      <c r="G68" s="588"/>
      <c r="H68" s="70"/>
      <c r="I68" s="71">
        <v>1.3191708069213637</v>
      </c>
      <c r="K68" s="590" t="s">
        <v>90</v>
      </c>
      <c r="L68" s="590"/>
      <c r="M68" s="195">
        <v>72.604166666666671</v>
      </c>
      <c r="N68" s="195">
        <v>3.5937499999999996</v>
      </c>
      <c r="O68" s="195"/>
      <c r="P68" s="195">
        <v>14.079861111111111</v>
      </c>
      <c r="Q68" s="195">
        <v>9.7222222222222232</v>
      </c>
      <c r="R68" s="93"/>
    </row>
    <row r="69" spans="2:19" ht="15" customHeight="1" x14ac:dyDescent="0.3">
      <c r="B69" s="591" t="s">
        <v>133</v>
      </c>
      <c r="C69" s="591"/>
      <c r="D69" s="74"/>
      <c r="E69" s="74">
        <v>84.26598837209302</v>
      </c>
      <c r="F69" s="74"/>
      <c r="G69" s="74">
        <v>14.698401162790697</v>
      </c>
      <c r="H69" s="74"/>
      <c r="I69" s="74">
        <v>1.035610465116279</v>
      </c>
      <c r="K69" s="587" t="s">
        <v>133</v>
      </c>
      <c r="L69" s="587"/>
      <c r="M69" s="195">
        <v>72.149807233339459</v>
      </c>
      <c r="N69" s="195">
        <v>3.0842665687534425</v>
      </c>
      <c r="O69" s="195"/>
      <c r="P69" s="195">
        <v>15.953736001468698</v>
      </c>
      <c r="Q69" s="195">
        <v>8.8121901964384062</v>
      </c>
      <c r="R69" s="93"/>
    </row>
    <row r="70" spans="2:19" ht="15" customHeight="1" x14ac:dyDescent="0.3">
      <c r="B70" s="591" t="s">
        <v>171</v>
      </c>
      <c r="C70" s="591"/>
      <c r="D70" s="141"/>
      <c r="E70" s="141">
        <v>84.26598837209302</v>
      </c>
      <c r="F70" s="141"/>
      <c r="G70" s="141">
        <v>14.698401162790697</v>
      </c>
      <c r="H70" s="141"/>
      <c r="I70" s="141">
        <v>1.035610465116279</v>
      </c>
      <c r="K70" s="587" t="s">
        <v>257</v>
      </c>
      <c r="L70" s="587"/>
      <c r="M70" s="195">
        <v>72.149807233339459</v>
      </c>
      <c r="N70" s="195">
        <v>3.0842665687534425</v>
      </c>
      <c r="O70" s="195"/>
      <c r="P70" s="195">
        <v>15.953736001468698</v>
      </c>
      <c r="Q70" s="195">
        <v>8.8121901964384062</v>
      </c>
      <c r="R70" s="93"/>
    </row>
    <row r="71" spans="2:19" ht="15" customHeight="1" x14ac:dyDescent="0.3">
      <c r="B71" s="114"/>
      <c r="C71" s="114"/>
      <c r="D71" s="160"/>
      <c r="E71" s="160"/>
      <c r="F71" s="160"/>
      <c r="G71" s="160"/>
      <c r="H71" s="160"/>
      <c r="I71" s="160"/>
      <c r="K71" s="114"/>
      <c r="L71" s="114"/>
      <c r="M71" s="195"/>
      <c r="N71" s="195"/>
      <c r="O71" s="195"/>
      <c r="P71" s="195"/>
      <c r="Q71" s="195"/>
      <c r="R71" s="93"/>
    </row>
    <row r="72" spans="2:19" ht="15" customHeight="1" x14ac:dyDescent="0.3">
      <c r="B72" s="591" t="s">
        <v>191</v>
      </c>
      <c r="C72" s="591"/>
      <c r="D72" s="160"/>
      <c r="E72" s="160">
        <v>89.550336792281087</v>
      </c>
      <c r="F72" s="160"/>
      <c r="G72" s="160">
        <v>9.7396686692153658</v>
      </c>
      <c r="H72" s="160"/>
      <c r="I72" s="160">
        <v>0.70999453850354999</v>
      </c>
      <c r="K72" s="591" t="s">
        <v>191</v>
      </c>
      <c r="L72" s="591"/>
      <c r="M72" s="195">
        <v>70.077007700770082</v>
      </c>
      <c r="N72" s="195">
        <v>3.9603960396039604</v>
      </c>
      <c r="O72" s="195"/>
      <c r="P72" s="195">
        <v>17.290062339567292</v>
      </c>
      <c r="Q72" s="195">
        <v>8.6725339200586724</v>
      </c>
      <c r="R72" s="93"/>
    </row>
    <row r="73" spans="2:19" ht="15" customHeight="1" x14ac:dyDescent="0.3">
      <c r="B73" s="591" t="s">
        <v>229</v>
      </c>
      <c r="C73" s="591"/>
      <c r="D73" s="161"/>
      <c r="E73" s="161">
        <v>92.1</v>
      </c>
      <c r="F73" s="161"/>
      <c r="G73" s="161">
        <v>7.3</v>
      </c>
      <c r="H73" s="161"/>
      <c r="I73" s="161">
        <v>0.6</v>
      </c>
      <c r="K73" s="591" t="s">
        <v>229</v>
      </c>
      <c r="L73" s="591"/>
      <c r="M73" s="195">
        <v>67</v>
      </c>
      <c r="N73" s="195">
        <v>5.3</v>
      </c>
      <c r="O73" s="195"/>
      <c r="P73" s="195">
        <v>19.3</v>
      </c>
      <c r="Q73" s="195">
        <v>8.4</v>
      </c>
      <c r="R73" s="93"/>
    </row>
    <row r="74" spans="2:19" ht="15" customHeight="1" x14ac:dyDescent="0.3">
      <c r="B74" s="610" t="s">
        <v>239</v>
      </c>
      <c r="C74" s="610"/>
      <c r="D74" s="171"/>
      <c r="E74" s="171">
        <v>95.209580838323348</v>
      </c>
      <c r="F74" s="171"/>
      <c r="G74" s="171">
        <v>4.2620641070799579</v>
      </c>
      <c r="H74" s="171"/>
      <c r="I74" s="171">
        <v>0.52835505459668897</v>
      </c>
      <c r="K74" s="610" t="s">
        <v>239</v>
      </c>
      <c r="L74" s="610"/>
      <c r="M74" s="195">
        <v>62.021954674220957</v>
      </c>
      <c r="N74" s="195">
        <v>6.0729461756373944</v>
      </c>
      <c r="O74" s="195"/>
      <c r="P74" s="195">
        <v>22.574362606232295</v>
      </c>
      <c r="Q74" s="195">
        <v>9.3307365439093495</v>
      </c>
      <c r="R74" s="93"/>
    </row>
    <row r="75" spans="2:19" ht="15" customHeight="1" x14ac:dyDescent="0.3">
      <c r="B75" s="610" t="s">
        <v>241</v>
      </c>
      <c r="C75" s="610"/>
      <c r="D75" s="174"/>
      <c r="E75" s="174">
        <v>96.3</v>
      </c>
      <c r="F75" s="174"/>
      <c r="G75" s="174">
        <v>3.2</v>
      </c>
      <c r="H75" s="174"/>
      <c r="I75" s="174">
        <v>0.4</v>
      </c>
      <c r="K75" s="610" t="s">
        <v>241</v>
      </c>
      <c r="L75" s="610"/>
      <c r="M75" s="195">
        <v>59.9</v>
      </c>
      <c r="N75" s="195">
        <v>6.2</v>
      </c>
      <c r="O75" s="195"/>
      <c r="P75" s="195">
        <v>24.6</v>
      </c>
      <c r="Q75" s="195">
        <v>9.1999999999999993</v>
      </c>
      <c r="R75" s="93"/>
    </row>
    <row r="76" spans="2:19" ht="15" customHeight="1" x14ac:dyDescent="0.3">
      <c r="B76" s="610" t="s">
        <v>248</v>
      </c>
      <c r="C76" s="610"/>
      <c r="D76" s="193"/>
      <c r="E76" s="193">
        <v>98.762886597938149</v>
      </c>
      <c r="G76" s="193">
        <v>0.92783505154639179</v>
      </c>
      <c r="H76" s="193"/>
      <c r="I76" s="193">
        <v>0.30927835051546393</v>
      </c>
      <c r="K76" s="610" t="s">
        <v>248</v>
      </c>
      <c r="L76" s="610"/>
      <c r="M76" s="195">
        <v>52.554291623578074</v>
      </c>
      <c r="N76" s="195">
        <v>5.2533609100310237</v>
      </c>
      <c r="O76" s="196"/>
      <c r="P76" s="195">
        <v>32.368148914167527</v>
      </c>
      <c r="Q76" s="195">
        <v>9.8241985522233719</v>
      </c>
      <c r="R76" s="93"/>
    </row>
    <row r="77" spans="2:19" x14ac:dyDescent="0.3">
      <c r="B77" s="56"/>
      <c r="C77" s="32"/>
      <c r="D77" s="32"/>
      <c r="E77" s="32"/>
      <c r="F77" s="32"/>
      <c r="G77" s="32"/>
      <c r="H77" s="32"/>
      <c r="I77" s="57"/>
      <c r="K77" s="56"/>
      <c r="L77" s="32"/>
      <c r="M77" s="32"/>
      <c r="N77" s="32"/>
      <c r="O77" s="32"/>
      <c r="P77" s="32"/>
      <c r="Q77" s="32"/>
      <c r="R77" s="93"/>
    </row>
    <row r="78" spans="2:19" ht="8.25" customHeight="1" x14ac:dyDescent="0.3">
      <c r="K78" s="29"/>
    </row>
    <row r="79" spans="2:19" x14ac:dyDescent="0.3">
      <c r="B79" s="611" t="s">
        <v>118</v>
      </c>
      <c r="C79" s="611"/>
      <c r="D79" s="611"/>
      <c r="E79" s="611"/>
      <c r="F79" s="611"/>
      <c r="G79" s="611"/>
      <c r="H79" s="611"/>
      <c r="I79" s="611"/>
      <c r="K79" s="611" t="s">
        <v>119</v>
      </c>
      <c r="L79" s="611"/>
      <c r="M79" s="611"/>
      <c r="N79" s="611"/>
      <c r="O79" s="611"/>
      <c r="P79" s="611"/>
      <c r="Q79" s="611"/>
      <c r="R79" s="611"/>
      <c r="S79" s="611"/>
    </row>
    <row r="80" spans="2:19" x14ac:dyDescent="0.3">
      <c r="B80" s="611"/>
      <c r="C80" s="611"/>
      <c r="D80" s="611"/>
      <c r="E80" s="611"/>
      <c r="F80" s="611"/>
      <c r="G80" s="611"/>
      <c r="H80" s="611"/>
      <c r="I80" s="611"/>
      <c r="K80" s="611"/>
      <c r="L80" s="611"/>
      <c r="M80" s="611"/>
      <c r="N80" s="611"/>
      <c r="O80" s="611"/>
      <c r="P80" s="611"/>
      <c r="Q80" s="611"/>
      <c r="R80" s="611"/>
      <c r="S80" s="611"/>
    </row>
    <row r="81" spans="2:32" ht="30.75" customHeight="1" x14ac:dyDescent="0.3">
      <c r="B81" s="36" t="s">
        <v>85</v>
      </c>
      <c r="C81" s="33"/>
      <c r="D81" s="33"/>
      <c r="I81" s="10"/>
      <c r="K81" s="608" t="s">
        <v>103</v>
      </c>
      <c r="L81" s="609"/>
      <c r="M81" s="605" t="s">
        <v>125</v>
      </c>
      <c r="N81" s="606"/>
      <c r="O81" s="606"/>
      <c r="P81" s="606"/>
      <c r="Q81" s="607"/>
      <c r="R81" s="601" t="s">
        <v>126</v>
      </c>
      <c r="S81" s="602"/>
      <c r="T81" s="602"/>
      <c r="U81" s="603"/>
      <c r="V81" s="603"/>
      <c r="W81" s="593" t="s">
        <v>127</v>
      </c>
      <c r="X81" s="594"/>
      <c r="Y81" s="594"/>
      <c r="Z81" s="595"/>
      <c r="AA81" s="604"/>
      <c r="AB81" s="593" t="s">
        <v>128</v>
      </c>
      <c r="AC81" s="594"/>
      <c r="AD81" s="594"/>
      <c r="AE81" s="595"/>
      <c r="AF81" s="596"/>
    </row>
    <row r="82" spans="2:32" ht="61.5" customHeight="1" x14ac:dyDescent="0.3">
      <c r="B82" s="589" t="s">
        <v>103</v>
      </c>
      <c r="C82" s="589"/>
      <c r="D82" s="589" t="s">
        <v>120</v>
      </c>
      <c r="E82" s="589"/>
      <c r="F82" s="589" t="s">
        <v>121</v>
      </c>
      <c r="G82" s="589"/>
      <c r="H82" s="73" t="s">
        <v>122</v>
      </c>
      <c r="I82" s="77" t="s">
        <v>123</v>
      </c>
      <c r="K82" s="598"/>
      <c r="L82" s="599"/>
      <c r="M82" s="92" t="s">
        <v>129</v>
      </c>
      <c r="N82" s="90" t="s">
        <v>130</v>
      </c>
      <c r="O82" s="90" t="s">
        <v>131</v>
      </c>
      <c r="P82" s="90" t="s">
        <v>135</v>
      </c>
      <c r="Q82" s="94" t="s">
        <v>132</v>
      </c>
      <c r="R82" s="92" t="s">
        <v>129</v>
      </c>
      <c r="S82" s="90" t="s">
        <v>130</v>
      </c>
      <c r="T82" s="90" t="s">
        <v>131</v>
      </c>
      <c r="U82" s="96" t="s">
        <v>135</v>
      </c>
      <c r="V82" s="91" t="s">
        <v>132</v>
      </c>
      <c r="W82" s="92" t="s">
        <v>129</v>
      </c>
      <c r="X82" s="90" t="s">
        <v>130</v>
      </c>
      <c r="Y82" s="91" t="s">
        <v>131</v>
      </c>
      <c r="Z82" s="96" t="s">
        <v>135</v>
      </c>
      <c r="AA82" s="95" t="s">
        <v>132</v>
      </c>
      <c r="AB82" s="92" t="s">
        <v>129</v>
      </c>
      <c r="AC82" s="90" t="s">
        <v>130</v>
      </c>
      <c r="AD82" s="90" t="s">
        <v>131</v>
      </c>
      <c r="AE82" s="96" t="s">
        <v>135</v>
      </c>
      <c r="AF82" s="90" t="s">
        <v>132</v>
      </c>
    </row>
    <row r="83" spans="2:32" x14ac:dyDescent="0.3">
      <c r="B83" s="34"/>
      <c r="C83" s="35"/>
      <c r="D83" s="35"/>
      <c r="I83" s="10"/>
      <c r="K83" s="34"/>
      <c r="L83" s="35"/>
    </row>
    <row r="84" spans="2:32" x14ac:dyDescent="0.3">
      <c r="B84" s="610" t="s">
        <v>89</v>
      </c>
      <c r="C84" s="610"/>
      <c r="D84" s="89"/>
      <c r="E84" s="89">
        <v>57.009724473257691</v>
      </c>
      <c r="F84" s="89"/>
      <c r="G84" s="89">
        <v>0.42544570502431112</v>
      </c>
      <c r="H84" s="89">
        <v>35.696920583468398</v>
      </c>
      <c r="I84" s="74">
        <v>6.8679092382495952</v>
      </c>
      <c r="K84" s="610" t="s">
        <v>89</v>
      </c>
      <c r="L84" s="610"/>
      <c r="M84" s="89">
        <v>4.8014586709886551</v>
      </c>
      <c r="N84" s="89">
        <v>23.358995137763372</v>
      </c>
      <c r="O84" s="89">
        <v>47.123176661264182</v>
      </c>
      <c r="P84" s="97" t="s">
        <v>75</v>
      </c>
      <c r="Q84" s="89">
        <v>24.71636952998379</v>
      </c>
      <c r="R84" s="89">
        <v>1.2763371150729337</v>
      </c>
      <c r="S84" s="89">
        <v>28.119935170178284</v>
      </c>
      <c r="T84" s="89">
        <v>42.321717990275523</v>
      </c>
      <c r="U84" s="97" t="s">
        <v>75</v>
      </c>
      <c r="V84" s="89">
        <v>28.282009724473255</v>
      </c>
      <c r="W84" s="89">
        <v>5.8752025931928689</v>
      </c>
      <c r="X84" s="89">
        <v>35.068881685575363</v>
      </c>
      <c r="Y84" s="89">
        <v>35.230956239870345</v>
      </c>
      <c r="Z84" s="97" t="s">
        <v>75</v>
      </c>
      <c r="AA84" s="89">
        <v>23.824959481361425</v>
      </c>
      <c r="AB84" s="89">
        <v>2.5324149108589951</v>
      </c>
      <c r="AC84" s="89">
        <v>25.182333873581847</v>
      </c>
      <c r="AD84" s="89">
        <v>25.364667747163693</v>
      </c>
      <c r="AE84" s="97" t="s">
        <v>75</v>
      </c>
      <c r="AF84" s="89">
        <v>46.920583468395463</v>
      </c>
    </row>
    <row r="85" spans="2:32" x14ac:dyDescent="0.3">
      <c r="B85" s="591" t="s">
        <v>90</v>
      </c>
      <c r="C85" s="591"/>
      <c r="D85" s="89"/>
      <c r="E85" s="89">
        <v>56.388888888888886</v>
      </c>
      <c r="F85" s="89"/>
      <c r="G85" s="89">
        <v>0.50347222222222221</v>
      </c>
      <c r="H85" s="89">
        <v>37.465277777777779</v>
      </c>
      <c r="I85" s="74">
        <v>5.6423611111111116</v>
      </c>
      <c r="K85" s="591" t="s">
        <v>90</v>
      </c>
      <c r="L85" s="591"/>
      <c r="M85" s="89">
        <v>6.5625</v>
      </c>
      <c r="N85" s="89">
        <v>21.545138888888889</v>
      </c>
      <c r="O85" s="89">
        <v>44.357638888888893</v>
      </c>
      <c r="P85" s="89">
        <v>3.854166666666667</v>
      </c>
      <c r="Q85" s="89">
        <v>23.680555555555554</v>
      </c>
      <c r="R85" s="89">
        <v>1.5625</v>
      </c>
      <c r="S85" s="89">
        <v>28.559027777777779</v>
      </c>
      <c r="T85" s="89">
        <v>40.815972222222221</v>
      </c>
      <c r="U85" s="89">
        <v>2.8819444444444446</v>
      </c>
      <c r="V85" s="89">
        <v>26.180555555555557</v>
      </c>
      <c r="W85" s="89">
        <v>7.1701388888888884</v>
      </c>
      <c r="X85" s="89">
        <v>32.309027777777779</v>
      </c>
      <c r="Y85" s="89">
        <v>35.711805555555557</v>
      </c>
      <c r="Z85" s="89">
        <v>3.229166666666667</v>
      </c>
      <c r="AA85" s="89">
        <v>21.579861111111111</v>
      </c>
      <c r="AB85" s="89">
        <v>2.5694444444444442</v>
      </c>
      <c r="AC85" s="89">
        <v>23.454861111111111</v>
      </c>
      <c r="AD85" s="89">
        <v>25.104166666666668</v>
      </c>
      <c r="AE85" s="89">
        <v>2.864583333333333</v>
      </c>
      <c r="AF85" s="89">
        <v>46.006944444444443</v>
      </c>
    </row>
    <row r="86" spans="2:32" ht="15" customHeight="1" x14ac:dyDescent="0.3">
      <c r="B86" s="591" t="s">
        <v>133</v>
      </c>
      <c r="C86" s="591"/>
      <c r="D86" s="74"/>
      <c r="E86" s="89">
        <v>54.066458601064802</v>
      </c>
      <c r="F86" s="89"/>
      <c r="G86" s="89">
        <v>0.60583807600514039</v>
      </c>
      <c r="H86" s="89">
        <v>39.581420965669182</v>
      </c>
      <c r="I86" s="74">
        <v>5.7462823572608777</v>
      </c>
      <c r="K86" s="591" t="s">
        <v>133</v>
      </c>
      <c r="L86" s="591"/>
      <c r="M86" s="89">
        <v>10.464475858270609</v>
      </c>
      <c r="N86" s="89">
        <v>17.44079309711768</v>
      </c>
      <c r="O86" s="89">
        <v>46.319074720029377</v>
      </c>
      <c r="P86" s="89">
        <v>4.1674316137323295</v>
      </c>
      <c r="Q86" s="89">
        <v>21.60822471085001</v>
      </c>
      <c r="R86" s="89">
        <v>2.7354507068110885</v>
      </c>
      <c r="S86" s="89">
        <v>28.41931338351386</v>
      </c>
      <c r="T86" s="89">
        <v>41.857903433082434</v>
      </c>
      <c r="U86" s="89">
        <v>3.2678538645125759</v>
      </c>
      <c r="V86" s="89">
        <v>23.719478612080046</v>
      </c>
      <c r="W86" s="89">
        <v>12.759317055259775</v>
      </c>
      <c r="X86" s="89">
        <v>24.472186524692489</v>
      </c>
      <c r="Y86" s="89">
        <v>38.828713053056731</v>
      </c>
      <c r="Z86" s="89">
        <v>4.0022030475491102</v>
      </c>
      <c r="AA86" s="89">
        <v>19.937580319441896</v>
      </c>
      <c r="AB86" s="89">
        <v>3.9471268588213695</v>
      </c>
      <c r="AC86" s="89">
        <v>19.662199375803194</v>
      </c>
      <c r="AD86" s="89">
        <v>29.612630805948225</v>
      </c>
      <c r="AE86" s="89">
        <v>3.8002570222140624</v>
      </c>
      <c r="AF86" s="89">
        <v>42.977785937213142</v>
      </c>
    </row>
    <row r="87" spans="2:32" ht="15" customHeight="1" x14ac:dyDescent="0.3">
      <c r="B87" s="591" t="s">
        <v>171</v>
      </c>
      <c r="C87" s="591"/>
      <c r="D87" s="141"/>
      <c r="E87" s="89">
        <v>54.066458601064802</v>
      </c>
      <c r="F87" s="89"/>
      <c r="G87" s="89">
        <v>0.60583807600514039</v>
      </c>
      <c r="H87" s="89">
        <v>39.581420965669182</v>
      </c>
      <c r="I87" s="141">
        <v>5.7462823572608777</v>
      </c>
      <c r="K87" s="591" t="s">
        <v>171</v>
      </c>
      <c r="L87" s="591"/>
      <c r="M87" s="89">
        <v>10.464475858270609</v>
      </c>
      <c r="N87" s="89">
        <v>17.44079309711768</v>
      </c>
      <c r="O87" s="89">
        <v>46.319074720029377</v>
      </c>
      <c r="P87" s="89">
        <v>4.1674316137323295</v>
      </c>
      <c r="Q87" s="89">
        <v>21.60822471085001</v>
      </c>
      <c r="R87" s="89">
        <v>2.7354507068110885</v>
      </c>
      <c r="S87" s="89">
        <v>28.41931338351386</v>
      </c>
      <c r="T87" s="89">
        <v>41.857903433082434</v>
      </c>
      <c r="U87" s="89">
        <v>3.2678538645125759</v>
      </c>
      <c r="V87" s="89">
        <v>23.719478612080046</v>
      </c>
      <c r="W87" s="89">
        <v>12.759317055259775</v>
      </c>
      <c r="X87" s="89">
        <v>24.472186524692489</v>
      </c>
      <c r="Y87" s="89">
        <v>38.828713053056731</v>
      </c>
      <c r="Z87" s="89">
        <v>4.0022030475491102</v>
      </c>
      <c r="AA87" s="89">
        <v>19.937580319441896</v>
      </c>
      <c r="AB87" s="89">
        <v>3.9471268588213695</v>
      </c>
      <c r="AC87" s="89">
        <v>19.662199375803194</v>
      </c>
      <c r="AD87" s="89">
        <v>29.612630805948225</v>
      </c>
      <c r="AE87" s="89">
        <v>3.8002570222140624</v>
      </c>
      <c r="AF87" s="89">
        <v>42.977785937213142</v>
      </c>
    </row>
    <row r="88" spans="2:32" ht="15" customHeight="1" x14ac:dyDescent="0.3">
      <c r="B88" s="114"/>
      <c r="C88" s="114"/>
      <c r="D88" s="160"/>
      <c r="E88" s="89"/>
      <c r="F88" s="89"/>
      <c r="G88" s="89"/>
      <c r="H88" s="89"/>
      <c r="I88" s="160"/>
      <c r="K88" s="114"/>
      <c r="L88" s="114"/>
      <c r="M88" s="89"/>
      <c r="N88" s="89"/>
      <c r="O88" s="89"/>
      <c r="P88" s="89"/>
      <c r="Q88" s="89"/>
      <c r="R88" s="89"/>
      <c r="S88" s="89"/>
      <c r="T88" s="89"/>
      <c r="U88" s="89"/>
      <c r="V88" s="89"/>
      <c r="W88" s="89"/>
      <c r="X88" s="89"/>
      <c r="Y88" s="89"/>
      <c r="Z88" s="89"/>
      <c r="AA88" s="89"/>
      <c r="AB88" s="89"/>
      <c r="AC88" s="89"/>
      <c r="AD88" s="89"/>
      <c r="AE88" s="89"/>
      <c r="AF88" s="89"/>
    </row>
    <row r="89" spans="2:32" ht="15" customHeight="1" x14ac:dyDescent="0.3">
      <c r="B89" s="591" t="s">
        <v>191</v>
      </c>
      <c r="C89" s="591"/>
      <c r="D89" s="160"/>
      <c r="E89" s="89">
        <v>46.571323799046574</v>
      </c>
      <c r="F89" s="89"/>
      <c r="G89" s="89">
        <v>2.7319398606527319</v>
      </c>
      <c r="H89" s="89">
        <v>44.206087275394204</v>
      </c>
      <c r="I89" s="193">
        <v>6.4906490649064912</v>
      </c>
      <c r="K89" s="597"/>
      <c r="L89" s="597"/>
      <c r="M89" s="89"/>
      <c r="N89" s="89"/>
      <c r="O89" s="89"/>
      <c r="P89" s="89"/>
      <c r="Q89" s="89"/>
      <c r="R89" s="89"/>
      <c r="S89" s="89"/>
      <c r="T89" s="89"/>
      <c r="U89" s="89"/>
      <c r="V89" s="89"/>
      <c r="W89" s="89"/>
      <c r="X89" s="89"/>
      <c r="Y89" s="89"/>
      <c r="Z89" s="89"/>
      <c r="AA89" s="89"/>
      <c r="AB89" s="89"/>
      <c r="AC89" s="89"/>
      <c r="AD89" s="89"/>
      <c r="AE89" s="89"/>
      <c r="AF89" s="89"/>
    </row>
    <row r="90" spans="2:32" ht="15" customHeight="1" x14ac:dyDescent="0.3">
      <c r="B90" s="591" t="s">
        <v>229</v>
      </c>
      <c r="C90" s="591"/>
      <c r="D90" s="161"/>
      <c r="E90" s="89">
        <v>42.4</v>
      </c>
      <c r="F90" s="89"/>
      <c r="G90" s="89">
        <v>3.8</v>
      </c>
      <c r="H90" s="89">
        <v>47.9</v>
      </c>
      <c r="I90" s="193">
        <v>6</v>
      </c>
      <c r="K90" s="114"/>
      <c r="L90" s="114"/>
      <c r="M90" s="89"/>
      <c r="N90" s="89"/>
      <c r="O90" s="89"/>
      <c r="P90" s="89"/>
      <c r="Q90" s="89"/>
      <c r="R90" s="89"/>
      <c r="S90" s="89"/>
      <c r="T90" s="89"/>
      <c r="U90" s="89"/>
      <c r="V90" s="89"/>
      <c r="W90" s="89"/>
      <c r="X90" s="89"/>
      <c r="Y90" s="89"/>
      <c r="Z90" s="89"/>
      <c r="AA90" s="89"/>
      <c r="AB90" s="89"/>
      <c r="AC90" s="89"/>
      <c r="AD90" s="89"/>
      <c r="AE90" s="89"/>
      <c r="AF90" s="89"/>
    </row>
    <row r="91" spans="2:32" ht="15" customHeight="1" x14ac:dyDescent="0.3">
      <c r="B91" s="610" t="s">
        <v>239</v>
      </c>
      <c r="C91" s="610"/>
      <c r="D91" s="171"/>
      <c r="E91" s="89">
        <v>36.349150141643058</v>
      </c>
      <c r="F91" s="89"/>
      <c r="G91" s="89">
        <v>4.7627478753541075</v>
      </c>
      <c r="H91" s="89">
        <v>52.67351274787535</v>
      </c>
      <c r="I91" s="193">
        <v>6.2145892351274785</v>
      </c>
      <c r="K91" s="170"/>
      <c r="L91" s="170"/>
      <c r="M91" s="89"/>
      <c r="N91" s="89"/>
      <c r="O91" s="89"/>
      <c r="P91" s="89"/>
      <c r="Q91" s="89"/>
      <c r="R91" s="89"/>
      <c r="S91" s="89"/>
      <c r="T91" s="89"/>
      <c r="U91" s="89"/>
      <c r="V91" s="89"/>
      <c r="W91" s="89"/>
      <c r="X91" s="89"/>
      <c r="Y91" s="89"/>
      <c r="Z91" s="89"/>
      <c r="AA91" s="89"/>
      <c r="AB91" s="89"/>
      <c r="AC91" s="89"/>
      <c r="AD91" s="89"/>
      <c r="AE91" s="89"/>
      <c r="AF91" s="89"/>
    </row>
    <row r="92" spans="2:32" ht="15" customHeight="1" x14ac:dyDescent="0.3">
      <c r="B92" s="610" t="s">
        <v>241</v>
      </c>
      <c r="C92" s="610"/>
      <c r="D92" s="174"/>
      <c r="E92" s="89">
        <v>34</v>
      </c>
      <c r="F92" s="89"/>
      <c r="G92" s="89">
        <v>4.0999999999999996</v>
      </c>
      <c r="H92" s="89">
        <v>55.4</v>
      </c>
      <c r="I92" s="193">
        <v>6.4</v>
      </c>
      <c r="K92" s="175"/>
      <c r="L92" s="175"/>
      <c r="M92" s="89"/>
      <c r="N92" s="89"/>
      <c r="O92" s="89"/>
      <c r="P92" s="89"/>
      <c r="Q92" s="89"/>
      <c r="R92" s="89"/>
      <c r="S92" s="89"/>
      <c r="T92" s="89"/>
      <c r="U92" s="89"/>
      <c r="V92" s="89"/>
      <c r="W92" s="89"/>
      <c r="X92" s="89"/>
      <c r="Y92" s="89"/>
      <c r="Z92" s="89"/>
      <c r="AA92" s="89"/>
      <c r="AB92" s="89"/>
      <c r="AC92" s="89"/>
      <c r="AD92" s="89"/>
      <c r="AE92" s="89"/>
      <c r="AF92" s="89"/>
    </row>
    <row r="93" spans="2:32" ht="15" customHeight="1" x14ac:dyDescent="0.3">
      <c r="B93" s="610" t="s">
        <v>248</v>
      </c>
      <c r="C93" s="610"/>
      <c r="D93" s="193"/>
      <c r="E93" s="89">
        <v>22.564632885211996</v>
      </c>
      <c r="G93" s="89">
        <v>2.7094105480868667</v>
      </c>
      <c r="H93" s="89">
        <v>68.541882109617376</v>
      </c>
      <c r="I93" s="193">
        <v>6.1840744570837645</v>
      </c>
      <c r="K93" s="194"/>
      <c r="L93" s="194"/>
      <c r="M93" s="89"/>
      <c r="N93" s="89"/>
      <c r="O93" s="89"/>
      <c r="P93" s="89"/>
      <c r="Q93" s="89"/>
      <c r="R93" s="89"/>
      <c r="S93" s="89"/>
      <c r="T93" s="89"/>
      <c r="U93" s="89"/>
      <c r="V93" s="89"/>
      <c r="W93" s="89"/>
      <c r="X93" s="89"/>
      <c r="Y93" s="89"/>
      <c r="Z93" s="89"/>
      <c r="AA93" s="89"/>
      <c r="AB93" s="89"/>
      <c r="AC93" s="89"/>
      <c r="AD93" s="89"/>
      <c r="AE93" s="89"/>
      <c r="AF93" s="89"/>
    </row>
    <row r="94" spans="2:32" x14ac:dyDescent="0.3">
      <c r="B94" s="56"/>
      <c r="C94" s="32"/>
      <c r="D94" s="32"/>
      <c r="E94" s="32"/>
      <c r="F94" s="32"/>
      <c r="G94" s="32"/>
      <c r="H94" s="32"/>
      <c r="I94" s="57"/>
      <c r="K94" s="56"/>
      <c r="L94" s="32"/>
      <c r="M94" s="32"/>
      <c r="N94" s="32"/>
      <c r="O94" s="32"/>
      <c r="P94" s="32"/>
      <c r="Q94" s="32"/>
      <c r="R94" s="32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  <c r="AF94" s="32"/>
    </row>
    <row r="95" spans="2:32" ht="7.5" customHeight="1" x14ac:dyDescent="0.3"/>
    <row r="97" spans="2:2" x14ac:dyDescent="0.3">
      <c r="B97" s="28" t="s">
        <v>104</v>
      </c>
    </row>
  </sheetData>
  <mergeCells count="97">
    <mergeCell ref="T25:W25"/>
    <mergeCell ref="B28:C28"/>
    <mergeCell ref="X25:AA25"/>
    <mergeCell ref="B5:J5"/>
    <mergeCell ref="B6:E6"/>
    <mergeCell ref="B7:C7"/>
    <mergeCell ref="B9:C9"/>
    <mergeCell ref="B11:J11"/>
    <mergeCell ref="B12:E12"/>
    <mergeCell ref="B13:C13"/>
    <mergeCell ref="B15:C15"/>
    <mergeCell ref="B17:J17"/>
    <mergeCell ref="B18:E18"/>
    <mergeCell ref="B19:C19"/>
    <mergeCell ref="B21:C21"/>
    <mergeCell ref="B25:C26"/>
    <mergeCell ref="D25:G25"/>
    <mergeCell ref="H25:K25"/>
    <mergeCell ref="L25:O25"/>
    <mergeCell ref="P25:S25"/>
    <mergeCell ref="B3:S3"/>
    <mergeCell ref="B23:J23"/>
    <mergeCell ref="B24:E24"/>
    <mergeCell ref="B51:C51"/>
    <mergeCell ref="T38:W38"/>
    <mergeCell ref="B45:J46"/>
    <mergeCell ref="B47:E47"/>
    <mergeCell ref="B48:C49"/>
    <mergeCell ref="D48:G48"/>
    <mergeCell ref="H48:K48"/>
    <mergeCell ref="B41:C41"/>
    <mergeCell ref="D38:G38"/>
    <mergeCell ref="H38:K38"/>
    <mergeCell ref="L38:O38"/>
    <mergeCell ref="B38:C39"/>
    <mergeCell ref="P38:S38"/>
    <mergeCell ref="B74:C74"/>
    <mergeCell ref="K74:L74"/>
    <mergeCell ref="K67:L67"/>
    <mergeCell ref="B75:C75"/>
    <mergeCell ref="B79:I80"/>
    <mergeCell ref="K79:S80"/>
    <mergeCell ref="K73:L73"/>
    <mergeCell ref="K75:L75"/>
    <mergeCell ref="K70:L70"/>
    <mergeCell ref="B93:C93"/>
    <mergeCell ref="B91:C91"/>
    <mergeCell ref="B90:C90"/>
    <mergeCell ref="B76:C76"/>
    <mergeCell ref="K76:L76"/>
    <mergeCell ref="K87:L87"/>
    <mergeCell ref="B87:C87"/>
    <mergeCell ref="R81:V81"/>
    <mergeCell ref="W81:AA81"/>
    <mergeCell ref="M81:Q81"/>
    <mergeCell ref="K81:L82"/>
    <mergeCell ref="B92:C92"/>
    <mergeCell ref="B82:C82"/>
    <mergeCell ref="D82:E82"/>
    <mergeCell ref="F82:G82"/>
    <mergeCell ref="K85:L85"/>
    <mergeCell ref="B84:C84"/>
    <mergeCell ref="B85:C85"/>
    <mergeCell ref="B89:C89"/>
    <mergeCell ref="K89:L89"/>
    <mergeCell ref="K86:L86"/>
    <mergeCell ref="B86:C86"/>
    <mergeCell ref="K84:L84"/>
    <mergeCell ref="B2:P2"/>
    <mergeCell ref="AB81:AF81"/>
    <mergeCell ref="B59:C59"/>
    <mergeCell ref="B57:C57"/>
    <mergeCell ref="B72:C72"/>
    <mergeCell ref="K72:L72"/>
    <mergeCell ref="B73:C73"/>
    <mergeCell ref="B65:C65"/>
    <mergeCell ref="D65:E65"/>
    <mergeCell ref="B70:C70"/>
    <mergeCell ref="B61:S61"/>
    <mergeCell ref="B67:C67"/>
    <mergeCell ref="B68:C68"/>
    <mergeCell ref="B37:E37"/>
    <mergeCell ref="B35:J36"/>
    <mergeCell ref="B34:S34"/>
    <mergeCell ref="O65:P65"/>
    <mergeCell ref="H65:I65"/>
    <mergeCell ref="K68:L68"/>
    <mergeCell ref="B69:C69"/>
    <mergeCell ref="F65:G65"/>
    <mergeCell ref="D67:E67"/>
    <mergeCell ref="F67:G67"/>
    <mergeCell ref="K65:L65"/>
    <mergeCell ref="B54:K55"/>
    <mergeCell ref="B56:E56"/>
    <mergeCell ref="K69:L69"/>
    <mergeCell ref="D68:E68"/>
    <mergeCell ref="F68:G68"/>
  </mergeCells>
  <pageMargins left="0.7" right="0.7" top="0.75" bottom="0.75" header="0.3" footer="0.3"/>
  <pageSetup paperSize="9" orientation="portrait" verticalDpi="3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V87"/>
  <sheetViews>
    <sheetView showGridLines="0" topLeftCell="A75" zoomScale="90" zoomScaleNormal="90" workbookViewId="0">
      <selection activeCell="H18" sqref="H18"/>
    </sheetView>
  </sheetViews>
  <sheetFormatPr defaultColWidth="9.109375" defaultRowHeight="14.4" x14ac:dyDescent="0.3"/>
  <cols>
    <col min="1" max="1" width="4" style="28" customWidth="1"/>
    <col min="2" max="2" width="12.33203125" style="28" customWidth="1"/>
    <col min="3" max="8" width="13.109375" style="28" customWidth="1"/>
    <col min="9" max="9" width="1.88671875" style="28" customWidth="1"/>
    <col min="10" max="15" width="13.109375" style="28" customWidth="1"/>
    <col min="16" max="16" width="2.109375" style="28" customWidth="1"/>
    <col min="17" max="22" width="13.109375" style="28" customWidth="1"/>
    <col min="23" max="16384" width="9.109375" style="28"/>
  </cols>
  <sheetData>
    <row r="1" spans="1:22" ht="29.25" customHeight="1" x14ac:dyDescent="0.3"/>
    <row r="2" spans="1:22" ht="35.1" customHeight="1" x14ac:dyDescent="0.35">
      <c r="B2" s="618" t="s">
        <v>81</v>
      </c>
      <c r="C2" s="618"/>
      <c r="D2" s="618"/>
      <c r="E2" s="618"/>
      <c r="F2" s="618"/>
      <c r="G2" s="618"/>
      <c r="H2" s="618"/>
      <c r="I2" s="618"/>
      <c r="J2" s="618"/>
      <c r="K2" s="618"/>
      <c r="L2" s="618"/>
      <c r="M2" s="618"/>
      <c r="N2" s="618"/>
      <c r="O2" s="618"/>
      <c r="P2" s="618"/>
      <c r="Q2" s="618"/>
      <c r="R2" s="618"/>
      <c r="S2" s="618"/>
      <c r="T2" s="618"/>
    </row>
    <row r="3" spans="1:22" x14ac:dyDescent="0.3">
      <c r="A3" s="28" t="s">
        <v>84</v>
      </c>
    </row>
    <row r="4" spans="1:22" ht="21" customHeight="1" x14ac:dyDescent="0.3">
      <c r="B4" s="619" t="s">
        <v>106</v>
      </c>
      <c r="C4" s="619"/>
      <c r="D4" s="619"/>
      <c r="E4" s="619"/>
      <c r="F4" s="619"/>
      <c r="G4" s="619"/>
      <c r="H4" s="619"/>
      <c r="I4" s="619"/>
      <c r="J4" s="619"/>
      <c r="K4" s="619"/>
      <c r="L4" s="619"/>
      <c r="M4" s="619"/>
      <c r="N4" s="619"/>
      <c r="O4" s="619"/>
      <c r="P4" s="619"/>
      <c r="Q4" s="619"/>
      <c r="R4" s="619"/>
      <c r="S4" s="619"/>
      <c r="T4" s="619"/>
      <c r="U4" s="619"/>
      <c r="V4" s="619"/>
    </row>
    <row r="5" spans="1:22" s="79" customFormat="1" ht="68.25" customHeight="1" x14ac:dyDescent="0.3">
      <c r="A5" s="80"/>
      <c r="C5" s="80"/>
      <c r="D5" s="80"/>
      <c r="E5" s="80"/>
      <c r="F5" s="80"/>
      <c r="G5" s="620" t="s">
        <v>116</v>
      </c>
      <c r="H5" s="620"/>
      <c r="I5" s="620"/>
      <c r="J5" s="620"/>
      <c r="K5" s="620"/>
      <c r="L5" s="620"/>
      <c r="M5" s="620"/>
      <c r="N5" s="620"/>
      <c r="O5" s="620"/>
      <c r="P5" s="620"/>
      <c r="Q5" s="620"/>
      <c r="R5" s="80"/>
      <c r="S5" s="80"/>
      <c r="T5" s="80"/>
      <c r="U5" s="80"/>
      <c r="V5" s="80"/>
    </row>
    <row r="6" spans="1:22" s="1" customFormat="1" ht="3.75" customHeight="1" x14ac:dyDescent="0.3">
      <c r="C6" s="40"/>
      <c r="D6" s="41"/>
      <c r="E6" s="41"/>
      <c r="F6" s="41"/>
      <c r="G6" s="41"/>
      <c r="H6" s="41"/>
    </row>
    <row r="7" spans="1:22" s="1" customFormat="1" ht="16.5" customHeight="1" x14ac:dyDescent="0.3">
      <c r="B7" s="619" t="s">
        <v>113</v>
      </c>
      <c r="C7" s="619"/>
      <c r="D7" s="619"/>
      <c r="E7" s="619"/>
      <c r="F7" s="619"/>
      <c r="G7" s="619"/>
      <c r="H7" s="619"/>
      <c r="J7" s="619" t="s">
        <v>74</v>
      </c>
      <c r="K7" s="619"/>
      <c r="L7" s="619"/>
      <c r="M7" s="619"/>
      <c r="N7" s="619"/>
      <c r="O7" s="619"/>
      <c r="Q7" s="619" t="s">
        <v>76</v>
      </c>
      <c r="R7" s="619"/>
      <c r="S7" s="619"/>
      <c r="T7" s="619"/>
      <c r="U7" s="619"/>
      <c r="V7" s="619"/>
    </row>
    <row r="8" spans="1:22" ht="35.25" customHeight="1" x14ac:dyDescent="0.3">
      <c r="B8" s="73" t="s">
        <v>114</v>
      </c>
      <c r="C8" s="73" t="s">
        <v>107</v>
      </c>
      <c r="D8" s="73" t="s">
        <v>108</v>
      </c>
      <c r="E8" s="72" t="s">
        <v>109</v>
      </c>
      <c r="F8" s="73" t="s">
        <v>110</v>
      </c>
      <c r="G8" s="72" t="s">
        <v>111</v>
      </c>
      <c r="H8" s="72" t="s">
        <v>112</v>
      </c>
      <c r="J8" s="73" t="s">
        <v>107</v>
      </c>
      <c r="K8" s="73" t="s">
        <v>108</v>
      </c>
      <c r="L8" s="72" t="s">
        <v>109</v>
      </c>
      <c r="M8" s="73" t="s">
        <v>110</v>
      </c>
      <c r="N8" s="72" t="s">
        <v>111</v>
      </c>
      <c r="O8" s="72" t="s">
        <v>112</v>
      </c>
      <c r="Q8" s="73" t="s">
        <v>107</v>
      </c>
      <c r="R8" s="73" t="s">
        <v>108</v>
      </c>
      <c r="S8" s="72" t="s">
        <v>109</v>
      </c>
      <c r="T8" s="73" t="s">
        <v>110</v>
      </c>
      <c r="U8" s="72" t="s">
        <v>111</v>
      </c>
      <c r="V8" s="72" t="s">
        <v>112</v>
      </c>
    </row>
    <row r="9" spans="1:22" x14ac:dyDescent="0.3">
      <c r="B9" s="12">
        <v>43862</v>
      </c>
    </row>
    <row r="10" spans="1:22" x14ac:dyDescent="0.3">
      <c r="B10" s="12">
        <v>43863</v>
      </c>
    </row>
    <row r="11" spans="1:22" x14ac:dyDescent="0.3">
      <c r="B11" s="12">
        <v>43864</v>
      </c>
    </row>
    <row r="12" spans="1:22" x14ac:dyDescent="0.3">
      <c r="B12" s="12">
        <v>43865</v>
      </c>
    </row>
    <row r="13" spans="1:22" x14ac:dyDescent="0.3">
      <c r="B13" s="12">
        <v>43866</v>
      </c>
    </row>
    <row r="14" spans="1:22" x14ac:dyDescent="0.3">
      <c r="B14" s="12">
        <v>43867</v>
      </c>
    </row>
    <row r="15" spans="1:22" x14ac:dyDescent="0.3">
      <c r="B15" s="12">
        <v>43868</v>
      </c>
    </row>
    <row r="16" spans="1:22" x14ac:dyDescent="0.3">
      <c r="B16" s="12">
        <v>43869</v>
      </c>
    </row>
    <row r="17" spans="2:22" x14ac:dyDescent="0.3">
      <c r="B17" s="12">
        <v>43870</v>
      </c>
    </row>
    <row r="18" spans="2:22" x14ac:dyDescent="0.3">
      <c r="B18" s="12">
        <v>43871</v>
      </c>
    </row>
    <row r="19" spans="2:22" x14ac:dyDescent="0.3">
      <c r="B19" s="12">
        <v>43872</v>
      </c>
    </row>
    <row r="20" spans="2:22" x14ac:dyDescent="0.3">
      <c r="B20" s="12">
        <v>43873</v>
      </c>
    </row>
    <row r="21" spans="2:22" x14ac:dyDescent="0.3">
      <c r="B21" s="12">
        <v>43874</v>
      </c>
    </row>
    <row r="22" spans="2:22" x14ac:dyDescent="0.3">
      <c r="B22" s="12">
        <v>43875</v>
      </c>
    </row>
    <row r="23" spans="2:22" x14ac:dyDescent="0.3">
      <c r="B23" s="12">
        <v>43876</v>
      </c>
      <c r="C23" s="28">
        <v>4</v>
      </c>
      <c r="D23" s="28">
        <v>0</v>
      </c>
      <c r="E23" s="28">
        <v>21</v>
      </c>
      <c r="F23" s="28">
        <v>9</v>
      </c>
      <c r="G23" s="28">
        <v>1</v>
      </c>
      <c r="H23" s="28">
        <v>-1</v>
      </c>
      <c r="J23" s="28">
        <v>6</v>
      </c>
      <c r="K23" s="28">
        <v>0</v>
      </c>
      <c r="L23" s="28">
        <v>30</v>
      </c>
      <c r="M23" s="28">
        <v>10</v>
      </c>
      <c r="N23" s="28">
        <v>1</v>
      </c>
      <c r="O23" s="28">
        <v>-2</v>
      </c>
      <c r="Q23" s="28">
        <v>1</v>
      </c>
      <c r="R23" s="28">
        <v>-1</v>
      </c>
      <c r="S23" s="28">
        <v>3</v>
      </c>
      <c r="T23" s="28">
        <v>3</v>
      </c>
      <c r="U23" s="28">
        <v>0</v>
      </c>
      <c r="V23" s="28">
        <v>-1</v>
      </c>
    </row>
    <row r="24" spans="2:22" x14ac:dyDescent="0.3">
      <c r="B24" s="12">
        <v>43877</v>
      </c>
      <c r="C24" s="28">
        <v>-3</v>
      </c>
      <c r="D24" s="28">
        <v>2</v>
      </c>
      <c r="E24" s="28">
        <v>-14</v>
      </c>
      <c r="F24" s="28">
        <v>3</v>
      </c>
      <c r="G24" s="28">
        <v>1</v>
      </c>
      <c r="H24" s="28">
        <v>0</v>
      </c>
      <c r="J24" s="28">
        <v>-4</v>
      </c>
      <c r="K24" s="28">
        <v>2</v>
      </c>
      <c r="L24" s="28">
        <v>-14</v>
      </c>
      <c r="M24" s="28">
        <v>1</v>
      </c>
      <c r="N24" s="28">
        <v>-1</v>
      </c>
      <c r="O24" s="28">
        <v>0</v>
      </c>
      <c r="Q24" s="28">
        <v>-6</v>
      </c>
      <c r="R24" s="28">
        <v>0</v>
      </c>
      <c r="S24" s="28">
        <v>-39</v>
      </c>
      <c r="T24" s="28">
        <v>0</v>
      </c>
      <c r="U24" s="28">
        <v>-2</v>
      </c>
      <c r="V24" s="28">
        <v>1</v>
      </c>
    </row>
    <row r="25" spans="2:22" x14ac:dyDescent="0.3">
      <c r="B25" s="12">
        <v>43878</v>
      </c>
      <c r="C25" s="28">
        <v>0</v>
      </c>
      <c r="D25" s="28">
        <v>3</v>
      </c>
      <c r="E25" s="28">
        <v>8</v>
      </c>
      <c r="F25" s="28">
        <v>3</v>
      </c>
      <c r="G25" s="28">
        <v>3</v>
      </c>
      <c r="H25" s="28">
        <v>0</v>
      </c>
      <c r="J25" s="28">
        <v>0</v>
      </c>
      <c r="K25" s="28">
        <v>3</v>
      </c>
      <c r="L25" s="28">
        <v>12</v>
      </c>
      <c r="M25" s="28">
        <v>1</v>
      </c>
      <c r="N25" s="28">
        <v>2</v>
      </c>
      <c r="O25" s="28">
        <v>0</v>
      </c>
      <c r="Q25" s="28">
        <v>-1</v>
      </c>
      <c r="R25" s="28">
        <v>3</v>
      </c>
      <c r="S25" s="28">
        <v>15</v>
      </c>
      <c r="T25" s="28">
        <v>6</v>
      </c>
      <c r="U25" s="28">
        <v>3</v>
      </c>
      <c r="V25" s="28">
        <v>0</v>
      </c>
    </row>
    <row r="26" spans="2:22" x14ac:dyDescent="0.3">
      <c r="B26" s="12">
        <v>43879</v>
      </c>
      <c r="C26" s="28">
        <v>2</v>
      </c>
      <c r="D26" s="28">
        <v>3</v>
      </c>
      <c r="E26" s="28">
        <v>6</v>
      </c>
      <c r="F26" s="28">
        <v>5</v>
      </c>
      <c r="G26" s="28">
        <v>3</v>
      </c>
      <c r="H26" s="28">
        <v>0</v>
      </c>
      <c r="J26" s="28">
        <v>0</v>
      </c>
      <c r="K26" s="28">
        <v>0</v>
      </c>
      <c r="L26" s="28">
        <v>8</v>
      </c>
      <c r="M26" s="28">
        <v>3</v>
      </c>
      <c r="N26" s="28">
        <v>3</v>
      </c>
      <c r="O26" s="28">
        <v>0</v>
      </c>
      <c r="Q26" s="28">
        <v>1</v>
      </c>
      <c r="R26" s="28">
        <v>5</v>
      </c>
      <c r="S26" s="28">
        <v>16</v>
      </c>
      <c r="T26" s="28">
        <v>8</v>
      </c>
      <c r="U26" s="28">
        <v>3</v>
      </c>
      <c r="V26" s="28">
        <v>-1</v>
      </c>
    </row>
    <row r="27" spans="2:22" x14ac:dyDescent="0.3">
      <c r="B27" s="12">
        <v>43880</v>
      </c>
      <c r="C27" s="28">
        <v>4</v>
      </c>
      <c r="D27" s="28">
        <v>3</v>
      </c>
      <c r="E27" s="28">
        <v>24</v>
      </c>
      <c r="F27" s="28">
        <v>8</v>
      </c>
      <c r="G27" s="28">
        <v>3</v>
      </c>
      <c r="H27" s="28">
        <v>-1</v>
      </c>
      <c r="J27" s="28">
        <v>3</v>
      </c>
      <c r="K27" s="28">
        <v>1</v>
      </c>
      <c r="L27" s="28">
        <v>25</v>
      </c>
      <c r="M27" s="28">
        <v>5</v>
      </c>
      <c r="N27" s="28">
        <v>3</v>
      </c>
      <c r="O27" s="28">
        <v>-1</v>
      </c>
      <c r="Q27" s="28">
        <v>2</v>
      </c>
      <c r="R27" s="28">
        <v>6</v>
      </c>
      <c r="S27" s="28">
        <v>19</v>
      </c>
      <c r="T27" s="28">
        <v>9</v>
      </c>
      <c r="U27" s="28">
        <v>3</v>
      </c>
      <c r="V27" s="28">
        <v>-1</v>
      </c>
    </row>
    <row r="28" spans="2:22" x14ac:dyDescent="0.3">
      <c r="B28" s="12">
        <v>43881</v>
      </c>
      <c r="C28" s="28">
        <v>6</v>
      </c>
      <c r="D28" s="28">
        <v>3</v>
      </c>
      <c r="E28" s="28">
        <v>24</v>
      </c>
      <c r="F28" s="28">
        <v>8</v>
      </c>
      <c r="G28" s="28">
        <v>2</v>
      </c>
      <c r="H28" s="28">
        <v>-1</v>
      </c>
      <c r="J28" s="28">
        <v>6</v>
      </c>
      <c r="K28" s="28">
        <v>3</v>
      </c>
      <c r="L28" s="28">
        <v>26</v>
      </c>
      <c r="M28" s="28">
        <v>6</v>
      </c>
      <c r="N28" s="28">
        <v>2</v>
      </c>
      <c r="O28" s="28">
        <v>-1</v>
      </c>
      <c r="Q28" s="28">
        <v>5</v>
      </c>
      <c r="R28" s="28">
        <v>5</v>
      </c>
      <c r="S28" s="28">
        <v>39</v>
      </c>
      <c r="T28" s="28">
        <v>10</v>
      </c>
      <c r="U28" s="28">
        <v>2</v>
      </c>
      <c r="V28" s="28">
        <v>-2</v>
      </c>
    </row>
    <row r="29" spans="2:22" x14ac:dyDescent="0.3">
      <c r="B29" s="12">
        <v>43882</v>
      </c>
      <c r="C29" s="28">
        <v>4</v>
      </c>
      <c r="D29" s="28">
        <v>6</v>
      </c>
      <c r="E29" s="28">
        <v>36</v>
      </c>
      <c r="F29" s="28">
        <v>11</v>
      </c>
      <c r="G29" s="28">
        <v>1</v>
      </c>
      <c r="H29" s="28">
        <v>-2</v>
      </c>
      <c r="J29" s="28">
        <v>0</v>
      </c>
      <c r="K29" s="28">
        <v>6</v>
      </c>
      <c r="L29" s="28">
        <v>33</v>
      </c>
      <c r="M29" s="28">
        <v>9</v>
      </c>
      <c r="N29" s="28">
        <v>1</v>
      </c>
      <c r="O29" s="28">
        <v>-2</v>
      </c>
      <c r="Q29" s="28">
        <v>0</v>
      </c>
      <c r="R29" s="28">
        <v>6</v>
      </c>
      <c r="S29" s="28">
        <v>39</v>
      </c>
      <c r="T29" s="28">
        <v>11</v>
      </c>
      <c r="U29" s="28">
        <v>1</v>
      </c>
      <c r="V29" s="28">
        <v>-2</v>
      </c>
    </row>
    <row r="30" spans="2:22" x14ac:dyDescent="0.3">
      <c r="B30" s="12">
        <v>43883</v>
      </c>
      <c r="C30" s="28">
        <v>4</v>
      </c>
      <c r="D30" s="28">
        <v>4</v>
      </c>
      <c r="E30" s="28">
        <v>47</v>
      </c>
      <c r="F30" s="28">
        <v>13</v>
      </c>
      <c r="G30" s="28">
        <v>0</v>
      </c>
      <c r="H30" s="28">
        <v>-3</v>
      </c>
      <c r="J30" s="28">
        <v>-2</v>
      </c>
      <c r="K30" s="28">
        <v>1</v>
      </c>
      <c r="L30" s="28">
        <v>46</v>
      </c>
      <c r="M30" s="28">
        <v>9</v>
      </c>
      <c r="N30" s="28">
        <v>-1</v>
      </c>
      <c r="O30" s="28">
        <v>-4</v>
      </c>
      <c r="Q30" s="28">
        <v>1</v>
      </c>
      <c r="R30" s="28">
        <v>1</v>
      </c>
      <c r="S30" s="28">
        <v>38</v>
      </c>
      <c r="T30" s="28">
        <v>12</v>
      </c>
      <c r="U30" s="28">
        <v>0</v>
      </c>
      <c r="V30" s="28">
        <v>-2</v>
      </c>
    </row>
    <row r="31" spans="2:22" x14ac:dyDescent="0.3">
      <c r="B31" s="12">
        <v>43884</v>
      </c>
      <c r="C31" s="28">
        <v>8</v>
      </c>
      <c r="D31" s="28">
        <v>5</v>
      </c>
      <c r="E31" s="28">
        <v>55</v>
      </c>
      <c r="F31" s="28">
        <v>16</v>
      </c>
      <c r="G31" s="28">
        <v>1</v>
      </c>
      <c r="H31" s="28">
        <v>-4</v>
      </c>
      <c r="J31" s="28">
        <v>0</v>
      </c>
      <c r="K31" s="28">
        <v>3</v>
      </c>
      <c r="L31" s="28">
        <v>34</v>
      </c>
      <c r="M31" s="28">
        <v>9</v>
      </c>
      <c r="N31" s="28">
        <v>0</v>
      </c>
      <c r="O31" s="28">
        <v>-4</v>
      </c>
      <c r="Q31" s="28">
        <v>7</v>
      </c>
      <c r="R31" s="28">
        <v>0</v>
      </c>
      <c r="S31" s="28">
        <v>56</v>
      </c>
      <c r="T31" s="28">
        <v>19</v>
      </c>
      <c r="U31" s="28">
        <v>-1</v>
      </c>
      <c r="V31" s="28">
        <v>-4</v>
      </c>
    </row>
    <row r="32" spans="2:22" x14ac:dyDescent="0.3">
      <c r="B32" s="12">
        <v>43885</v>
      </c>
      <c r="C32" s="28">
        <v>18</v>
      </c>
      <c r="D32" s="28">
        <v>12</v>
      </c>
      <c r="E32" s="28">
        <v>80</v>
      </c>
      <c r="F32" s="28">
        <v>-3</v>
      </c>
      <c r="G32" s="28">
        <v>-28</v>
      </c>
      <c r="H32" s="28">
        <v>3</v>
      </c>
      <c r="J32" s="28">
        <v>8</v>
      </c>
      <c r="K32" s="28">
        <v>6</v>
      </c>
      <c r="L32" s="28">
        <v>65</v>
      </c>
      <c r="M32" s="28">
        <v>-10</v>
      </c>
      <c r="N32" s="28">
        <v>-28</v>
      </c>
      <c r="O32" s="28">
        <v>3</v>
      </c>
      <c r="Q32" s="28">
        <v>18</v>
      </c>
      <c r="R32" s="28">
        <v>14</v>
      </c>
      <c r="S32" s="28">
        <v>80</v>
      </c>
      <c r="T32" s="28">
        <v>4</v>
      </c>
      <c r="U32" s="28">
        <v>-28</v>
      </c>
      <c r="V32" s="28">
        <v>3</v>
      </c>
    </row>
    <row r="33" spans="2:22" x14ac:dyDescent="0.3">
      <c r="B33" s="12">
        <v>43886</v>
      </c>
      <c r="C33" s="28">
        <v>-2</v>
      </c>
      <c r="D33" s="28">
        <v>0</v>
      </c>
      <c r="E33" s="28">
        <v>33</v>
      </c>
      <c r="F33" s="28">
        <v>-25</v>
      </c>
      <c r="G33" s="28">
        <v>-65</v>
      </c>
      <c r="H33" s="28">
        <v>16</v>
      </c>
      <c r="J33" s="28">
        <v>-7</v>
      </c>
      <c r="K33" s="28">
        <v>-3</v>
      </c>
      <c r="L33" s="28">
        <v>28</v>
      </c>
      <c r="M33" s="28">
        <v>-29</v>
      </c>
      <c r="N33" s="28">
        <v>-63</v>
      </c>
      <c r="O33" s="28">
        <v>15</v>
      </c>
      <c r="Q33" s="28">
        <v>-9</v>
      </c>
      <c r="R33" s="28">
        <v>-4</v>
      </c>
      <c r="S33" s="28">
        <v>-10</v>
      </c>
      <c r="T33" s="28">
        <v>-27</v>
      </c>
      <c r="U33" s="28">
        <v>-69</v>
      </c>
      <c r="V33" s="28">
        <v>19</v>
      </c>
    </row>
    <row r="34" spans="2:22" x14ac:dyDescent="0.3">
      <c r="B34" s="12">
        <v>43887</v>
      </c>
      <c r="C34" s="28">
        <v>0</v>
      </c>
      <c r="D34" s="28">
        <v>4</v>
      </c>
      <c r="E34" s="28">
        <v>25</v>
      </c>
      <c r="F34" s="28">
        <v>2</v>
      </c>
      <c r="G34" s="28">
        <v>-13</v>
      </c>
      <c r="H34" s="28">
        <v>2</v>
      </c>
      <c r="J34" s="28">
        <v>-3</v>
      </c>
      <c r="K34" s="28">
        <v>2</v>
      </c>
      <c r="L34" s="28">
        <v>15</v>
      </c>
      <c r="M34" s="28">
        <v>-2</v>
      </c>
      <c r="N34" s="28">
        <v>-11</v>
      </c>
      <c r="O34" s="28">
        <v>2</v>
      </c>
      <c r="Q34" s="28">
        <v>-2</v>
      </c>
      <c r="R34" s="28">
        <v>5</v>
      </c>
      <c r="S34" s="28">
        <v>17</v>
      </c>
      <c r="T34" s="28">
        <v>4</v>
      </c>
      <c r="U34" s="28">
        <v>-10</v>
      </c>
      <c r="V34" s="28">
        <v>3</v>
      </c>
    </row>
    <row r="35" spans="2:22" x14ac:dyDescent="0.3">
      <c r="B35" s="12">
        <v>43888</v>
      </c>
      <c r="C35" s="28">
        <v>4</v>
      </c>
      <c r="D35" s="28">
        <v>6</v>
      </c>
      <c r="E35" s="28">
        <v>27</v>
      </c>
      <c r="F35" s="28">
        <v>6</v>
      </c>
      <c r="G35" s="28">
        <v>0</v>
      </c>
      <c r="H35" s="28">
        <v>0</v>
      </c>
      <c r="J35" s="28">
        <v>6</v>
      </c>
      <c r="K35" s="28">
        <v>6</v>
      </c>
      <c r="L35" s="28">
        <v>26</v>
      </c>
      <c r="M35" s="28">
        <v>4</v>
      </c>
      <c r="N35" s="28">
        <v>0</v>
      </c>
      <c r="O35" s="28">
        <v>-1</v>
      </c>
      <c r="Q35" s="28">
        <v>5</v>
      </c>
      <c r="R35" s="28">
        <v>6</v>
      </c>
      <c r="S35" s="28">
        <v>25</v>
      </c>
      <c r="T35" s="28">
        <v>7</v>
      </c>
      <c r="U35" s="28">
        <v>1</v>
      </c>
      <c r="V35" s="28">
        <v>0</v>
      </c>
    </row>
    <row r="36" spans="2:22" x14ac:dyDescent="0.3">
      <c r="B36" s="12">
        <v>43889</v>
      </c>
      <c r="C36" s="28">
        <v>2</v>
      </c>
      <c r="D36" s="28">
        <v>10</v>
      </c>
      <c r="E36" s="28">
        <v>25</v>
      </c>
      <c r="F36" s="28">
        <v>6</v>
      </c>
      <c r="G36" s="28">
        <v>1</v>
      </c>
      <c r="H36" s="28">
        <v>-1</v>
      </c>
      <c r="J36" s="28">
        <v>1</v>
      </c>
      <c r="K36" s="28">
        <v>11</v>
      </c>
      <c r="L36" s="28">
        <v>26</v>
      </c>
      <c r="M36" s="28">
        <v>5</v>
      </c>
      <c r="N36" s="28">
        <v>1</v>
      </c>
      <c r="O36" s="28">
        <v>-1</v>
      </c>
      <c r="Q36" s="28">
        <v>-2</v>
      </c>
      <c r="R36" s="28">
        <v>10</v>
      </c>
      <c r="S36" s="28">
        <v>23</v>
      </c>
      <c r="T36" s="28">
        <v>4</v>
      </c>
      <c r="U36" s="28">
        <v>1</v>
      </c>
      <c r="V36" s="28">
        <v>-1</v>
      </c>
    </row>
    <row r="37" spans="2:22" x14ac:dyDescent="0.3">
      <c r="B37" s="11">
        <v>43890</v>
      </c>
      <c r="C37" s="28">
        <v>0</v>
      </c>
      <c r="D37" s="28">
        <v>7</v>
      </c>
      <c r="E37" s="28">
        <v>-5</v>
      </c>
      <c r="F37" s="28">
        <v>3</v>
      </c>
      <c r="G37" s="28">
        <v>1</v>
      </c>
      <c r="H37" s="28">
        <v>1</v>
      </c>
      <c r="J37" s="28">
        <v>0</v>
      </c>
      <c r="K37" s="28">
        <v>7</v>
      </c>
      <c r="L37" s="28">
        <v>5</v>
      </c>
      <c r="M37" s="28">
        <v>3</v>
      </c>
      <c r="N37" s="28">
        <v>2</v>
      </c>
      <c r="O37" s="28">
        <v>0</v>
      </c>
      <c r="Q37" s="28">
        <v>-1</v>
      </c>
      <c r="R37" s="28">
        <v>5</v>
      </c>
      <c r="S37" s="28">
        <v>-20</v>
      </c>
      <c r="T37" s="28">
        <v>-1</v>
      </c>
      <c r="U37" s="28">
        <v>2</v>
      </c>
      <c r="V37" s="28">
        <v>1</v>
      </c>
    </row>
    <row r="38" spans="2:22" x14ac:dyDescent="0.3">
      <c r="B38" s="2">
        <v>43891</v>
      </c>
      <c r="C38" s="28">
        <v>-8</v>
      </c>
      <c r="D38" s="28">
        <v>3</v>
      </c>
      <c r="E38" s="28">
        <v>-33</v>
      </c>
      <c r="F38" s="28">
        <v>-1</v>
      </c>
      <c r="G38" s="28">
        <v>0</v>
      </c>
      <c r="H38" s="28">
        <v>2</v>
      </c>
      <c r="J38" s="28">
        <v>-8</v>
      </c>
      <c r="K38" s="28">
        <v>4</v>
      </c>
      <c r="L38" s="28">
        <v>-38</v>
      </c>
      <c r="M38" s="28">
        <v>-3</v>
      </c>
      <c r="N38" s="28">
        <v>-1</v>
      </c>
      <c r="O38" s="28">
        <v>2</v>
      </c>
      <c r="Q38" s="28">
        <v>-11</v>
      </c>
      <c r="R38" s="28">
        <v>-1</v>
      </c>
      <c r="S38" s="28">
        <v>-47</v>
      </c>
      <c r="T38" s="28">
        <v>-5</v>
      </c>
      <c r="U38" s="28">
        <v>-3</v>
      </c>
      <c r="V38" s="28">
        <v>3</v>
      </c>
    </row>
    <row r="39" spans="2:22" x14ac:dyDescent="0.3">
      <c r="B39" s="2">
        <v>43892</v>
      </c>
      <c r="C39" s="28">
        <v>3</v>
      </c>
      <c r="D39" s="28">
        <v>9</v>
      </c>
      <c r="E39" s="28">
        <v>8</v>
      </c>
      <c r="F39" s="28">
        <v>4</v>
      </c>
      <c r="G39" s="28">
        <v>3</v>
      </c>
      <c r="H39" s="28">
        <v>0</v>
      </c>
      <c r="J39" s="28">
        <v>5</v>
      </c>
      <c r="K39" s="28">
        <v>11</v>
      </c>
      <c r="L39" s="28">
        <v>9</v>
      </c>
      <c r="M39" s="28">
        <v>3</v>
      </c>
      <c r="N39" s="28">
        <v>2</v>
      </c>
      <c r="O39" s="28">
        <v>0</v>
      </c>
      <c r="Q39" s="28">
        <v>-1</v>
      </c>
      <c r="R39" s="28">
        <v>10</v>
      </c>
      <c r="S39" s="28">
        <v>2</v>
      </c>
      <c r="T39" s="28">
        <v>5</v>
      </c>
      <c r="U39" s="28">
        <v>3</v>
      </c>
      <c r="V39" s="28">
        <v>0</v>
      </c>
    </row>
    <row r="40" spans="2:22" x14ac:dyDescent="0.3">
      <c r="B40" s="2">
        <v>43893</v>
      </c>
      <c r="C40" s="28">
        <v>-1</v>
      </c>
      <c r="D40" s="28">
        <v>7</v>
      </c>
      <c r="E40" s="28">
        <v>-3</v>
      </c>
      <c r="F40" s="28">
        <v>1</v>
      </c>
      <c r="G40" s="28">
        <v>3</v>
      </c>
      <c r="H40" s="28">
        <v>0</v>
      </c>
      <c r="J40" s="28">
        <v>-2</v>
      </c>
      <c r="K40" s="28">
        <v>5</v>
      </c>
      <c r="L40" s="28">
        <v>0</v>
      </c>
      <c r="M40" s="28">
        <v>1</v>
      </c>
      <c r="N40" s="28">
        <v>2</v>
      </c>
      <c r="O40" s="28">
        <v>0</v>
      </c>
      <c r="Q40" s="28">
        <v>-5</v>
      </c>
      <c r="R40" s="28">
        <v>6</v>
      </c>
      <c r="S40" s="28">
        <v>-20</v>
      </c>
      <c r="T40" s="28">
        <v>-1</v>
      </c>
      <c r="U40" s="28">
        <v>2</v>
      </c>
      <c r="V40" s="28">
        <v>1</v>
      </c>
    </row>
    <row r="41" spans="2:22" x14ac:dyDescent="0.3">
      <c r="B41" s="2">
        <v>43894</v>
      </c>
      <c r="C41" s="28">
        <v>2</v>
      </c>
      <c r="D41" s="28">
        <v>7</v>
      </c>
      <c r="E41" s="28">
        <v>15</v>
      </c>
      <c r="F41" s="28">
        <v>5</v>
      </c>
      <c r="G41" s="28">
        <v>2</v>
      </c>
      <c r="H41" s="28">
        <v>0</v>
      </c>
      <c r="J41" s="28">
        <v>1</v>
      </c>
      <c r="K41" s="28">
        <v>6</v>
      </c>
      <c r="L41" s="28">
        <v>16</v>
      </c>
      <c r="M41" s="28">
        <v>3</v>
      </c>
      <c r="N41" s="28">
        <v>2</v>
      </c>
      <c r="O41" s="28">
        <v>-1</v>
      </c>
      <c r="Q41" s="28">
        <v>-2</v>
      </c>
      <c r="R41" s="28">
        <v>7</v>
      </c>
      <c r="S41" s="28">
        <v>-14</v>
      </c>
      <c r="T41" s="28">
        <v>2</v>
      </c>
      <c r="U41" s="28">
        <v>2</v>
      </c>
      <c r="V41" s="28">
        <v>0</v>
      </c>
    </row>
    <row r="42" spans="2:22" x14ac:dyDescent="0.3">
      <c r="B42" s="2">
        <v>43895</v>
      </c>
      <c r="C42" s="28">
        <v>3</v>
      </c>
      <c r="D42" s="28">
        <v>8</v>
      </c>
      <c r="E42" s="28">
        <v>14</v>
      </c>
      <c r="F42" s="28">
        <v>5</v>
      </c>
      <c r="G42" s="28">
        <v>2</v>
      </c>
      <c r="H42" s="28">
        <v>0</v>
      </c>
      <c r="J42" s="28">
        <v>2</v>
      </c>
      <c r="K42" s="28">
        <v>7</v>
      </c>
      <c r="L42" s="28">
        <v>13</v>
      </c>
      <c r="M42" s="28">
        <v>4</v>
      </c>
      <c r="N42" s="28">
        <v>2</v>
      </c>
      <c r="O42" s="28">
        <v>-1</v>
      </c>
      <c r="Q42" s="28">
        <v>2</v>
      </c>
      <c r="R42" s="28">
        <v>10</v>
      </c>
      <c r="S42" s="28">
        <v>10</v>
      </c>
      <c r="T42" s="28">
        <v>2</v>
      </c>
      <c r="U42" s="28">
        <v>2</v>
      </c>
      <c r="V42" s="28">
        <v>0</v>
      </c>
    </row>
    <row r="43" spans="2:22" x14ac:dyDescent="0.3">
      <c r="B43" s="2">
        <v>43896</v>
      </c>
      <c r="C43" s="28">
        <v>0</v>
      </c>
      <c r="D43" s="28">
        <v>7</v>
      </c>
      <c r="E43" s="28">
        <v>14</v>
      </c>
      <c r="F43" s="28">
        <v>5</v>
      </c>
      <c r="G43" s="28">
        <v>2</v>
      </c>
      <c r="H43" s="28">
        <v>-1</v>
      </c>
      <c r="J43" s="28">
        <v>-3</v>
      </c>
      <c r="K43" s="28">
        <v>8</v>
      </c>
      <c r="L43" s="28">
        <v>15</v>
      </c>
      <c r="M43" s="28">
        <v>4</v>
      </c>
      <c r="N43" s="28">
        <v>2</v>
      </c>
      <c r="O43" s="28">
        <v>-1</v>
      </c>
      <c r="Q43" s="28">
        <v>-3</v>
      </c>
      <c r="R43" s="28">
        <v>8</v>
      </c>
      <c r="S43" s="28">
        <v>11</v>
      </c>
      <c r="T43" s="28">
        <v>2</v>
      </c>
      <c r="U43" s="28">
        <v>1</v>
      </c>
      <c r="V43" s="28">
        <v>0</v>
      </c>
    </row>
    <row r="44" spans="2:22" x14ac:dyDescent="0.3">
      <c r="B44" s="2">
        <v>43897</v>
      </c>
      <c r="C44" s="28">
        <v>3</v>
      </c>
      <c r="D44" s="28">
        <v>4</v>
      </c>
      <c r="E44" s="28">
        <v>27</v>
      </c>
      <c r="F44" s="28">
        <v>7</v>
      </c>
      <c r="G44" s="28">
        <v>2</v>
      </c>
      <c r="H44" s="28">
        <v>-1</v>
      </c>
      <c r="J44" s="28">
        <v>-2</v>
      </c>
      <c r="K44" s="28">
        <v>4</v>
      </c>
      <c r="L44" s="28">
        <v>33</v>
      </c>
      <c r="M44" s="28">
        <v>5</v>
      </c>
      <c r="N44" s="28">
        <v>1</v>
      </c>
      <c r="O44" s="28">
        <v>-1</v>
      </c>
      <c r="Q44" s="28">
        <v>4</v>
      </c>
      <c r="R44" s="28">
        <v>3</v>
      </c>
      <c r="S44" s="28">
        <v>16</v>
      </c>
      <c r="T44" s="28">
        <v>3</v>
      </c>
      <c r="U44" s="28">
        <v>1</v>
      </c>
      <c r="V44" s="28">
        <v>-1</v>
      </c>
    </row>
    <row r="45" spans="2:22" x14ac:dyDescent="0.3">
      <c r="B45" s="14">
        <v>43898</v>
      </c>
      <c r="C45" s="28">
        <v>-1</v>
      </c>
      <c r="D45" s="28">
        <v>6</v>
      </c>
      <c r="E45" s="28">
        <v>-4</v>
      </c>
      <c r="F45" s="28">
        <v>1</v>
      </c>
      <c r="G45" s="28">
        <v>1</v>
      </c>
      <c r="H45" s="28">
        <v>0</v>
      </c>
      <c r="J45" s="28">
        <v>0</v>
      </c>
      <c r="K45" s="28">
        <v>6</v>
      </c>
      <c r="L45" s="28">
        <v>4</v>
      </c>
      <c r="M45" s="28">
        <v>2</v>
      </c>
      <c r="N45" s="28">
        <v>0</v>
      </c>
      <c r="O45" s="28">
        <v>-1</v>
      </c>
      <c r="Q45" s="28">
        <v>-10</v>
      </c>
      <c r="R45" s="28">
        <v>3</v>
      </c>
      <c r="S45" s="28">
        <v>-43</v>
      </c>
      <c r="T45" s="28">
        <v>-9</v>
      </c>
      <c r="U45" s="28">
        <v>-3</v>
      </c>
      <c r="V45" s="28">
        <v>2</v>
      </c>
    </row>
    <row r="46" spans="2:22" x14ac:dyDescent="0.3">
      <c r="B46" s="12">
        <v>43899</v>
      </c>
      <c r="C46" s="28">
        <v>0</v>
      </c>
      <c r="D46" s="28">
        <v>11</v>
      </c>
      <c r="E46" s="28">
        <v>21</v>
      </c>
      <c r="F46" s="28">
        <v>0</v>
      </c>
      <c r="G46" s="28">
        <v>2</v>
      </c>
      <c r="H46" s="28">
        <v>1</v>
      </c>
      <c r="J46" s="28">
        <v>-1</v>
      </c>
      <c r="K46" s="28">
        <v>11</v>
      </c>
      <c r="L46" s="28">
        <v>24</v>
      </c>
      <c r="M46" s="28">
        <v>-1</v>
      </c>
      <c r="N46" s="28">
        <v>1</v>
      </c>
      <c r="O46" s="28">
        <v>1</v>
      </c>
      <c r="Q46" s="28">
        <v>-2</v>
      </c>
      <c r="R46" s="28">
        <v>14</v>
      </c>
      <c r="S46" s="28">
        <v>18</v>
      </c>
      <c r="T46" s="28">
        <v>-1</v>
      </c>
      <c r="U46" s="28">
        <v>0</v>
      </c>
      <c r="V46" s="28">
        <v>1</v>
      </c>
    </row>
    <row r="47" spans="2:22" x14ac:dyDescent="0.3">
      <c r="B47" s="12">
        <v>43900</v>
      </c>
      <c r="C47" s="28">
        <v>0</v>
      </c>
      <c r="D47" s="28">
        <v>17</v>
      </c>
      <c r="E47" s="28">
        <v>20</v>
      </c>
      <c r="F47" s="28">
        <v>0</v>
      </c>
      <c r="G47" s="28">
        <v>1</v>
      </c>
      <c r="H47" s="28">
        <v>0</v>
      </c>
      <c r="J47" s="28">
        <v>-2</v>
      </c>
      <c r="K47" s="28">
        <v>15</v>
      </c>
      <c r="L47" s="28">
        <v>23</v>
      </c>
      <c r="M47" s="28">
        <v>-2</v>
      </c>
      <c r="N47" s="28">
        <v>0</v>
      </c>
      <c r="O47" s="28">
        <v>1</v>
      </c>
      <c r="Q47" s="28">
        <v>-4</v>
      </c>
      <c r="R47" s="28">
        <v>20</v>
      </c>
      <c r="S47" s="28">
        <v>15</v>
      </c>
      <c r="T47" s="28">
        <v>-2</v>
      </c>
      <c r="U47" s="28">
        <v>-1</v>
      </c>
      <c r="V47" s="28">
        <v>2</v>
      </c>
    </row>
    <row r="48" spans="2:22" x14ac:dyDescent="0.3">
      <c r="B48" s="12">
        <v>43901</v>
      </c>
      <c r="C48" s="28">
        <v>-1</v>
      </c>
      <c r="D48" s="28">
        <v>26</v>
      </c>
      <c r="E48" s="28">
        <v>29</v>
      </c>
      <c r="F48" s="28">
        <v>-1</v>
      </c>
      <c r="G48" s="28">
        <v>0</v>
      </c>
      <c r="H48" s="28">
        <v>1</v>
      </c>
      <c r="J48" s="28">
        <v>-3</v>
      </c>
      <c r="K48" s="28">
        <v>26</v>
      </c>
      <c r="L48" s="28">
        <v>30</v>
      </c>
      <c r="M48" s="28">
        <v>-4</v>
      </c>
      <c r="N48" s="28">
        <v>-1</v>
      </c>
      <c r="O48" s="28">
        <v>1</v>
      </c>
      <c r="Q48" s="28">
        <v>-6</v>
      </c>
      <c r="R48" s="28">
        <v>29</v>
      </c>
      <c r="S48" s="28">
        <v>13</v>
      </c>
      <c r="T48" s="28">
        <v>-6</v>
      </c>
      <c r="U48" s="28">
        <v>-2</v>
      </c>
      <c r="V48" s="28">
        <v>2</v>
      </c>
    </row>
    <row r="49" spans="2:22" x14ac:dyDescent="0.3">
      <c r="B49" s="12">
        <v>43902</v>
      </c>
      <c r="C49" s="28">
        <v>-9</v>
      </c>
      <c r="D49" s="28">
        <v>28</v>
      </c>
      <c r="E49" s="28">
        <v>10</v>
      </c>
      <c r="F49" s="28">
        <v>-11</v>
      </c>
      <c r="G49" s="28">
        <v>-4</v>
      </c>
      <c r="H49" s="28">
        <v>4</v>
      </c>
      <c r="J49" s="28">
        <v>-13</v>
      </c>
      <c r="K49" s="28">
        <v>29</v>
      </c>
      <c r="L49" s="28">
        <v>4</v>
      </c>
      <c r="M49" s="28">
        <v>-13</v>
      </c>
      <c r="N49" s="28">
        <v>-7</v>
      </c>
      <c r="O49" s="28">
        <v>5</v>
      </c>
      <c r="Q49" s="28">
        <v>-13</v>
      </c>
      <c r="R49" s="28">
        <v>30</v>
      </c>
      <c r="S49" s="28">
        <v>15</v>
      </c>
      <c r="T49" s="28">
        <v>-14</v>
      </c>
      <c r="U49" s="28">
        <v>-7</v>
      </c>
      <c r="V49" s="28">
        <v>5</v>
      </c>
    </row>
    <row r="50" spans="2:22" x14ac:dyDescent="0.3">
      <c r="B50" s="12">
        <v>43903</v>
      </c>
      <c r="C50" s="28">
        <v>-27</v>
      </c>
      <c r="D50" s="28">
        <v>23</v>
      </c>
      <c r="E50" s="28">
        <v>-10</v>
      </c>
      <c r="F50" s="28">
        <v>-24</v>
      </c>
      <c r="G50" s="28">
        <v>-11</v>
      </c>
      <c r="H50" s="28">
        <v>9</v>
      </c>
      <c r="J50" s="28">
        <v>-33</v>
      </c>
      <c r="K50" s="28">
        <v>23</v>
      </c>
      <c r="L50" s="28">
        <v>-19</v>
      </c>
      <c r="M50" s="28">
        <v>-26</v>
      </c>
      <c r="N50" s="28">
        <v>-16</v>
      </c>
      <c r="O50" s="28">
        <v>11</v>
      </c>
      <c r="Q50" s="28">
        <v>-33</v>
      </c>
      <c r="R50" s="28">
        <v>21</v>
      </c>
      <c r="S50" s="28">
        <v>-9</v>
      </c>
      <c r="T50" s="28">
        <v>-30</v>
      </c>
      <c r="U50" s="28">
        <v>-14</v>
      </c>
      <c r="V50" s="28">
        <v>12</v>
      </c>
    </row>
    <row r="51" spans="2:22" x14ac:dyDescent="0.3">
      <c r="B51" s="12">
        <v>43904</v>
      </c>
      <c r="C51" s="28">
        <v>-47</v>
      </c>
      <c r="D51" s="28">
        <v>-10</v>
      </c>
      <c r="E51" s="28">
        <v>-31</v>
      </c>
      <c r="F51" s="28">
        <v>-33</v>
      </c>
      <c r="G51" s="28">
        <v>-15</v>
      </c>
      <c r="H51" s="28">
        <v>13</v>
      </c>
      <c r="J51" s="28">
        <v>-52</v>
      </c>
      <c r="K51" s="28">
        <v>-13</v>
      </c>
      <c r="L51" s="28">
        <v>-33</v>
      </c>
      <c r="M51" s="28">
        <v>-35</v>
      </c>
      <c r="N51" s="28">
        <v>-17</v>
      </c>
      <c r="O51" s="28">
        <v>14</v>
      </c>
      <c r="Q51" s="28">
        <v>-52</v>
      </c>
      <c r="R51" s="28">
        <v>-11</v>
      </c>
      <c r="S51" s="28">
        <v>-39</v>
      </c>
      <c r="T51" s="28">
        <v>-38</v>
      </c>
      <c r="U51" s="28">
        <v>-18</v>
      </c>
      <c r="V51" s="28">
        <v>15</v>
      </c>
    </row>
    <row r="52" spans="2:22" x14ac:dyDescent="0.3">
      <c r="B52" s="14">
        <v>43905</v>
      </c>
      <c r="C52" s="28">
        <v>-62</v>
      </c>
      <c r="D52" s="28">
        <v>-33</v>
      </c>
      <c r="E52" s="28">
        <v>-58</v>
      </c>
      <c r="F52" s="28">
        <v>-46</v>
      </c>
      <c r="G52" s="28">
        <v>-23</v>
      </c>
      <c r="H52" s="28">
        <v>15</v>
      </c>
      <c r="J52" s="28">
        <v>-64</v>
      </c>
      <c r="K52" s="28">
        <v>-34</v>
      </c>
      <c r="L52" s="28">
        <v>-59</v>
      </c>
      <c r="M52" s="28">
        <v>-45</v>
      </c>
      <c r="N52" s="28">
        <v>-25</v>
      </c>
      <c r="O52" s="28">
        <v>14</v>
      </c>
      <c r="Q52" s="28">
        <v>-68</v>
      </c>
      <c r="R52" s="28">
        <v>-37</v>
      </c>
      <c r="S52" s="28">
        <v>-71</v>
      </c>
      <c r="T52" s="28">
        <v>-52</v>
      </c>
      <c r="U52" s="28">
        <v>-27</v>
      </c>
      <c r="V52" s="28">
        <v>17</v>
      </c>
    </row>
    <row r="53" spans="2:22" x14ac:dyDescent="0.3">
      <c r="B53" s="12">
        <v>43906</v>
      </c>
      <c r="C53" s="28">
        <v>-50</v>
      </c>
      <c r="D53" s="28">
        <v>-16</v>
      </c>
      <c r="E53" s="28">
        <v>-40</v>
      </c>
      <c r="F53" s="28">
        <v>-51</v>
      </c>
      <c r="G53" s="28">
        <v>-41</v>
      </c>
      <c r="H53" s="28">
        <v>22</v>
      </c>
      <c r="J53" s="28">
        <v>-54</v>
      </c>
      <c r="K53" s="28">
        <v>-22</v>
      </c>
      <c r="L53" s="28">
        <v>-46</v>
      </c>
      <c r="M53" s="28">
        <v>-53</v>
      </c>
      <c r="N53" s="28">
        <v>-47</v>
      </c>
      <c r="O53" s="28">
        <v>24</v>
      </c>
      <c r="Q53" s="28">
        <v>-53</v>
      </c>
      <c r="R53" s="28">
        <v>-15</v>
      </c>
      <c r="S53" s="28">
        <v>-40</v>
      </c>
      <c r="T53" s="28">
        <v>-52</v>
      </c>
      <c r="U53" s="28">
        <v>-42</v>
      </c>
      <c r="V53" s="28">
        <v>23</v>
      </c>
    </row>
    <row r="54" spans="2:22" x14ac:dyDescent="0.3">
      <c r="B54" s="12">
        <v>43907</v>
      </c>
      <c r="C54" s="28">
        <v>-54</v>
      </c>
      <c r="D54" s="28">
        <v>-20</v>
      </c>
      <c r="E54" s="28">
        <v>-44</v>
      </c>
      <c r="F54" s="28">
        <v>-56</v>
      </c>
      <c r="G54" s="28">
        <v>-48</v>
      </c>
      <c r="H54" s="28">
        <v>24</v>
      </c>
      <c r="J54" s="28">
        <v>-58</v>
      </c>
      <c r="K54" s="28">
        <v>-26</v>
      </c>
      <c r="L54" s="28">
        <v>-49</v>
      </c>
      <c r="M54" s="28">
        <v>-58</v>
      </c>
      <c r="N54" s="28">
        <v>-54</v>
      </c>
      <c r="O54" s="28">
        <v>27</v>
      </c>
      <c r="Q54" s="28">
        <v>-56</v>
      </c>
      <c r="R54" s="28">
        <v>-17</v>
      </c>
      <c r="S54" s="28">
        <v>-39</v>
      </c>
      <c r="T54" s="28">
        <v>-57</v>
      </c>
      <c r="U54" s="28">
        <v>-48</v>
      </c>
      <c r="V54" s="28">
        <v>26</v>
      </c>
    </row>
    <row r="55" spans="2:22" x14ac:dyDescent="0.3">
      <c r="B55" s="12">
        <v>43908</v>
      </c>
      <c r="C55" s="28">
        <v>-55</v>
      </c>
      <c r="D55" s="28">
        <v>-19</v>
      </c>
      <c r="E55" s="28">
        <v>-38</v>
      </c>
      <c r="F55" s="28">
        <v>-57</v>
      </c>
      <c r="G55" s="28">
        <v>-51</v>
      </c>
      <c r="H55" s="28">
        <v>24</v>
      </c>
      <c r="J55" s="28">
        <v>-59</v>
      </c>
      <c r="K55" s="28">
        <v>-26</v>
      </c>
      <c r="L55" s="28">
        <v>-45</v>
      </c>
      <c r="M55" s="28">
        <v>-60</v>
      </c>
      <c r="N55" s="28">
        <v>-56</v>
      </c>
      <c r="O55" s="28">
        <v>27</v>
      </c>
      <c r="Q55" s="28">
        <v>-57</v>
      </c>
      <c r="R55" s="28">
        <v>-15</v>
      </c>
      <c r="S55" s="28">
        <v>-41</v>
      </c>
      <c r="T55" s="28">
        <v>-58</v>
      </c>
      <c r="U55" s="28">
        <v>-50</v>
      </c>
      <c r="V55" s="28">
        <v>27</v>
      </c>
    </row>
    <row r="56" spans="2:22" x14ac:dyDescent="0.3">
      <c r="B56" s="12">
        <v>43909</v>
      </c>
      <c r="C56" s="28">
        <v>-67</v>
      </c>
      <c r="D56" s="28">
        <v>-36</v>
      </c>
      <c r="E56" s="28">
        <v>-53</v>
      </c>
      <c r="F56" s="28">
        <v>-68</v>
      </c>
      <c r="G56" s="28">
        <v>-57</v>
      </c>
      <c r="H56" s="28">
        <v>30</v>
      </c>
      <c r="J56" s="28">
        <v>-71</v>
      </c>
      <c r="K56" s="28">
        <v>-40</v>
      </c>
      <c r="L56" s="28">
        <v>-60</v>
      </c>
      <c r="M56" s="28">
        <v>-71</v>
      </c>
      <c r="N56" s="28">
        <v>-64</v>
      </c>
      <c r="O56" s="28">
        <v>33</v>
      </c>
      <c r="Q56" s="28">
        <v>-67</v>
      </c>
      <c r="R56" s="28">
        <v>-34</v>
      </c>
      <c r="S56" s="28">
        <v>-50</v>
      </c>
      <c r="T56" s="28">
        <v>-69</v>
      </c>
      <c r="U56" s="28">
        <v>-56</v>
      </c>
      <c r="V56" s="28">
        <v>31</v>
      </c>
    </row>
    <row r="57" spans="2:22" x14ac:dyDescent="0.3">
      <c r="B57" s="81">
        <v>43910</v>
      </c>
      <c r="C57" s="28">
        <v>-77</v>
      </c>
      <c r="D57" s="28">
        <v>-42</v>
      </c>
      <c r="E57" s="28">
        <v>-70</v>
      </c>
      <c r="F57" s="28">
        <v>-73</v>
      </c>
      <c r="G57" s="28">
        <v>-60</v>
      </c>
      <c r="H57" s="28">
        <v>36</v>
      </c>
      <c r="J57" s="28">
        <v>-80</v>
      </c>
      <c r="K57" s="28">
        <v>-43</v>
      </c>
      <c r="L57" s="28">
        <v>-73</v>
      </c>
      <c r="M57" s="28">
        <v>-75</v>
      </c>
      <c r="N57" s="28">
        <v>-67</v>
      </c>
      <c r="O57" s="28">
        <v>39</v>
      </c>
      <c r="Q57" s="28">
        <v>-79</v>
      </c>
      <c r="R57" s="28">
        <v>-40</v>
      </c>
      <c r="S57" s="28">
        <v>-73</v>
      </c>
      <c r="T57" s="28">
        <v>-76</v>
      </c>
      <c r="U57" s="28">
        <v>-59</v>
      </c>
      <c r="V57" s="28">
        <v>38</v>
      </c>
    </row>
    <row r="58" spans="2:22" hidden="1" x14ac:dyDescent="0.3">
      <c r="B58" s="12">
        <v>43911</v>
      </c>
      <c r="C58" s="28">
        <v>-81</v>
      </c>
      <c r="D58" s="28">
        <v>-48</v>
      </c>
      <c r="E58" s="28">
        <v>-71</v>
      </c>
      <c r="F58" s="28">
        <v>-71</v>
      </c>
      <c r="G58" s="28">
        <v>-55</v>
      </c>
      <c r="H58" s="28">
        <v>26</v>
      </c>
      <c r="J58" s="28">
        <v>-82</v>
      </c>
      <c r="K58" s="28">
        <v>-49</v>
      </c>
      <c r="L58" s="28">
        <v>-72</v>
      </c>
      <c r="M58" s="28">
        <v>-73</v>
      </c>
      <c r="N58" s="28">
        <v>-58</v>
      </c>
      <c r="O58" s="28">
        <v>26</v>
      </c>
      <c r="Q58" s="28">
        <v>-82</v>
      </c>
      <c r="R58" s="28">
        <v>-46</v>
      </c>
      <c r="S58" s="28">
        <v>-76</v>
      </c>
      <c r="T58" s="28">
        <v>-74</v>
      </c>
      <c r="U58" s="28">
        <v>-57</v>
      </c>
      <c r="V58" s="28">
        <v>28</v>
      </c>
    </row>
    <row r="59" spans="2:22" hidden="1" x14ac:dyDescent="0.3">
      <c r="B59" s="14">
        <v>43912</v>
      </c>
      <c r="C59" s="28">
        <v>-83</v>
      </c>
      <c r="D59" s="28">
        <v>-58</v>
      </c>
      <c r="E59" s="28">
        <v>-72</v>
      </c>
      <c r="F59" s="28">
        <v>-74</v>
      </c>
      <c r="G59" s="28">
        <v>-51</v>
      </c>
      <c r="H59" s="28">
        <v>22</v>
      </c>
      <c r="J59" s="28">
        <v>-84</v>
      </c>
      <c r="K59" s="28">
        <v>-56</v>
      </c>
      <c r="L59" s="28">
        <v>-74</v>
      </c>
      <c r="M59" s="28">
        <v>-76</v>
      </c>
      <c r="N59" s="28">
        <v>-54</v>
      </c>
      <c r="O59" s="28">
        <v>22</v>
      </c>
      <c r="Q59" s="28">
        <v>-84</v>
      </c>
      <c r="R59" s="28">
        <v>-57</v>
      </c>
      <c r="S59" s="28">
        <v>-74</v>
      </c>
      <c r="T59" s="28">
        <v>-76</v>
      </c>
      <c r="U59" s="28">
        <v>-54</v>
      </c>
      <c r="V59" s="28">
        <v>23</v>
      </c>
    </row>
    <row r="60" spans="2:22" hidden="1" x14ac:dyDescent="0.3">
      <c r="B60" s="12">
        <v>43913</v>
      </c>
      <c r="C60" s="28">
        <v>-74</v>
      </c>
      <c r="D60" s="28">
        <v>-42</v>
      </c>
      <c r="E60" s="28">
        <v>-59</v>
      </c>
      <c r="F60" s="28">
        <v>-74</v>
      </c>
      <c r="G60" s="28">
        <v>-62</v>
      </c>
      <c r="H60" s="28">
        <v>32</v>
      </c>
      <c r="J60" s="28">
        <v>-76</v>
      </c>
      <c r="K60" s="28">
        <v>-45</v>
      </c>
      <c r="L60" s="28">
        <v>-63</v>
      </c>
      <c r="M60" s="28">
        <v>-76</v>
      </c>
      <c r="N60" s="28">
        <v>-68</v>
      </c>
      <c r="O60" s="28">
        <v>36</v>
      </c>
      <c r="Q60" s="28">
        <v>-75</v>
      </c>
      <c r="R60" s="28">
        <v>-41</v>
      </c>
      <c r="S60" s="28">
        <v>-58</v>
      </c>
      <c r="T60" s="28">
        <v>-73</v>
      </c>
      <c r="U60" s="28">
        <v>-61</v>
      </c>
      <c r="V60" s="28">
        <v>34</v>
      </c>
    </row>
    <row r="61" spans="2:22" hidden="1" x14ac:dyDescent="0.3">
      <c r="B61" s="12">
        <v>43914</v>
      </c>
      <c r="C61" s="28">
        <v>-73</v>
      </c>
      <c r="D61" s="28">
        <v>-40</v>
      </c>
      <c r="E61" s="28">
        <v>-60</v>
      </c>
      <c r="F61" s="28">
        <v>-74</v>
      </c>
      <c r="G61" s="28">
        <v>-63</v>
      </c>
      <c r="H61" s="28">
        <v>33</v>
      </c>
      <c r="J61" s="28">
        <v>-76</v>
      </c>
      <c r="K61" s="28">
        <v>-44</v>
      </c>
      <c r="L61" s="28">
        <v>-65</v>
      </c>
      <c r="M61" s="28">
        <v>-76</v>
      </c>
      <c r="N61" s="28">
        <v>-69</v>
      </c>
      <c r="O61" s="28">
        <v>36</v>
      </c>
      <c r="Q61" s="28">
        <v>-75</v>
      </c>
      <c r="R61" s="28">
        <v>-38</v>
      </c>
      <c r="S61" s="28">
        <v>-57</v>
      </c>
      <c r="T61" s="28">
        <v>-73</v>
      </c>
      <c r="U61" s="28">
        <v>-63</v>
      </c>
      <c r="V61" s="28">
        <v>34</v>
      </c>
    </row>
    <row r="62" spans="2:22" hidden="1" x14ac:dyDescent="0.3">
      <c r="B62" s="12">
        <v>43915</v>
      </c>
      <c r="C62" s="28">
        <v>-74</v>
      </c>
      <c r="D62" s="28">
        <v>-42</v>
      </c>
      <c r="E62" s="28">
        <v>-59</v>
      </c>
      <c r="F62" s="28">
        <v>-74</v>
      </c>
      <c r="G62" s="28">
        <v>-63</v>
      </c>
      <c r="H62" s="28">
        <v>32</v>
      </c>
      <c r="J62" s="28">
        <v>-76</v>
      </c>
      <c r="K62" s="28">
        <v>-45</v>
      </c>
      <c r="L62" s="28">
        <v>-65</v>
      </c>
      <c r="M62" s="28">
        <v>-77</v>
      </c>
      <c r="N62" s="28">
        <v>-69</v>
      </c>
      <c r="O62" s="28">
        <v>36</v>
      </c>
      <c r="Q62" s="28">
        <v>-75</v>
      </c>
      <c r="R62" s="28">
        <v>-39</v>
      </c>
      <c r="S62" s="28">
        <v>-61</v>
      </c>
      <c r="T62" s="28">
        <v>-74</v>
      </c>
      <c r="U62" s="28">
        <v>-63</v>
      </c>
      <c r="V62" s="28">
        <v>35</v>
      </c>
    </row>
    <row r="63" spans="2:22" hidden="1" x14ac:dyDescent="0.3">
      <c r="B63" s="12">
        <v>43916</v>
      </c>
      <c r="C63" s="28">
        <v>-74</v>
      </c>
      <c r="D63" s="28">
        <v>-42</v>
      </c>
      <c r="E63" s="28">
        <v>-60</v>
      </c>
      <c r="F63" s="28">
        <v>-75</v>
      </c>
      <c r="G63" s="28">
        <v>-64</v>
      </c>
      <c r="H63" s="28">
        <v>33</v>
      </c>
      <c r="J63" s="28">
        <v>-77</v>
      </c>
      <c r="K63" s="28">
        <v>-45</v>
      </c>
      <c r="L63" s="28">
        <v>-67</v>
      </c>
      <c r="M63" s="28">
        <v>-78</v>
      </c>
      <c r="N63" s="28">
        <v>-70</v>
      </c>
      <c r="O63" s="28">
        <v>37</v>
      </c>
      <c r="Q63" s="28">
        <v>-75</v>
      </c>
      <c r="R63" s="28">
        <v>-39</v>
      </c>
      <c r="S63" s="28">
        <v>-56</v>
      </c>
      <c r="T63" s="28">
        <v>-75</v>
      </c>
      <c r="U63" s="28">
        <v>-63</v>
      </c>
      <c r="V63" s="28">
        <v>35</v>
      </c>
    </row>
    <row r="64" spans="2:22" hidden="1" x14ac:dyDescent="0.3">
      <c r="B64" s="12">
        <v>43917</v>
      </c>
      <c r="C64" s="28">
        <v>-75</v>
      </c>
      <c r="D64" s="28">
        <v>-39</v>
      </c>
      <c r="E64" s="28">
        <v>-63</v>
      </c>
      <c r="F64" s="28">
        <v>-75</v>
      </c>
      <c r="G64" s="28">
        <v>-63</v>
      </c>
      <c r="H64" s="28">
        <v>36</v>
      </c>
      <c r="J64" s="28">
        <v>-78</v>
      </c>
      <c r="K64" s="28">
        <v>-41</v>
      </c>
      <c r="L64" s="28">
        <v>-68</v>
      </c>
      <c r="M64" s="28">
        <v>-77</v>
      </c>
      <c r="N64" s="28">
        <v>-69</v>
      </c>
      <c r="O64" s="28">
        <v>39</v>
      </c>
      <c r="Q64" s="28">
        <v>-77</v>
      </c>
      <c r="R64" s="28">
        <v>-37</v>
      </c>
      <c r="S64" s="28">
        <v>-62</v>
      </c>
      <c r="T64" s="28">
        <v>-76</v>
      </c>
      <c r="U64" s="28">
        <v>-63</v>
      </c>
      <c r="V64" s="28">
        <v>39</v>
      </c>
    </row>
    <row r="65" spans="2:22" hidden="1" x14ac:dyDescent="0.3">
      <c r="B65" s="12">
        <v>43918</v>
      </c>
      <c r="C65" s="28">
        <v>-79</v>
      </c>
      <c r="D65" s="28">
        <v>-47</v>
      </c>
      <c r="E65" s="28">
        <v>-72</v>
      </c>
      <c r="F65" s="28">
        <v>-74</v>
      </c>
      <c r="G65" s="28">
        <v>-55</v>
      </c>
      <c r="H65" s="28">
        <v>25</v>
      </c>
      <c r="J65" s="28">
        <v>-80</v>
      </c>
      <c r="K65" s="28">
        <v>-47</v>
      </c>
      <c r="L65" s="28">
        <v>-73</v>
      </c>
      <c r="M65" s="28">
        <v>-75</v>
      </c>
      <c r="N65" s="28">
        <v>-58</v>
      </c>
      <c r="O65" s="28">
        <v>25</v>
      </c>
      <c r="Q65" s="28">
        <v>-80</v>
      </c>
      <c r="R65" s="28">
        <v>-45</v>
      </c>
      <c r="S65" s="28">
        <v>-76</v>
      </c>
      <c r="T65" s="28">
        <v>-76</v>
      </c>
      <c r="U65" s="28">
        <v>-57</v>
      </c>
      <c r="V65" s="28">
        <v>27</v>
      </c>
    </row>
    <row r="66" spans="2:22" hidden="1" x14ac:dyDescent="0.3">
      <c r="B66" s="14">
        <v>43919</v>
      </c>
      <c r="C66" s="28">
        <v>-83</v>
      </c>
      <c r="D66" s="28">
        <v>-59</v>
      </c>
      <c r="E66" s="28">
        <v>-80</v>
      </c>
      <c r="F66" s="28">
        <v>-78</v>
      </c>
      <c r="G66" s="28">
        <v>-53</v>
      </c>
      <c r="H66" s="28">
        <v>22</v>
      </c>
      <c r="J66" s="28">
        <v>-84</v>
      </c>
      <c r="K66" s="28">
        <v>-58</v>
      </c>
      <c r="L66" s="28">
        <v>-82</v>
      </c>
      <c r="M66" s="28">
        <v>-79</v>
      </c>
      <c r="N66" s="28">
        <v>-56</v>
      </c>
      <c r="O66" s="28">
        <v>22</v>
      </c>
      <c r="Q66" s="28">
        <v>-84</v>
      </c>
      <c r="R66" s="28">
        <v>-59</v>
      </c>
      <c r="S66" s="28">
        <v>-82</v>
      </c>
      <c r="T66" s="28">
        <v>-79</v>
      </c>
      <c r="U66" s="28">
        <v>-54</v>
      </c>
      <c r="V66" s="28">
        <v>23</v>
      </c>
    </row>
    <row r="67" spans="2:22" hidden="1" x14ac:dyDescent="0.3">
      <c r="B67" s="12">
        <v>43920</v>
      </c>
      <c r="C67" s="28">
        <v>-74</v>
      </c>
      <c r="D67" s="28">
        <v>-45</v>
      </c>
      <c r="E67" s="28">
        <v>-71</v>
      </c>
      <c r="F67" s="28">
        <v>-78</v>
      </c>
      <c r="G67" s="28">
        <v>-63</v>
      </c>
      <c r="H67" s="28">
        <v>33</v>
      </c>
      <c r="J67" s="28">
        <v>-77</v>
      </c>
      <c r="K67" s="28">
        <v>-47</v>
      </c>
      <c r="L67" s="28">
        <v>-77</v>
      </c>
      <c r="M67" s="28">
        <v>-80</v>
      </c>
      <c r="N67" s="28">
        <v>-70</v>
      </c>
      <c r="O67" s="28">
        <v>36</v>
      </c>
      <c r="Q67" s="28">
        <v>-76</v>
      </c>
      <c r="R67" s="28">
        <v>-43</v>
      </c>
      <c r="S67" s="28">
        <v>-70</v>
      </c>
      <c r="T67" s="28">
        <v>-77</v>
      </c>
      <c r="U67" s="28">
        <v>-63</v>
      </c>
      <c r="V67" s="28">
        <v>35</v>
      </c>
    </row>
    <row r="68" spans="2:22" hidden="1" x14ac:dyDescent="0.3">
      <c r="B68" s="12">
        <v>43921</v>
      </c>
      <c r="C68" s="28">
        <v>-72</v>
      </c>
      <c r="D68" s="28">
        <v>-36</v>
      </c>
      <c r="E68" s="28">
        <v>-68</v>
      </c>
      <c r="F68" s="28">
        <v>-75</v>
      </c>
      <c r="G68" s="28">
        <v>-64</v>
      </c>
      <c r="H68" s="28">
        <v>33</v>
      </c>
      <c r="J68" s="28">
        <v>-74</v>
      </c>
      <c r="K68" s="28">
        <v>-40</v>
      </c>
      <c r="L68" s="28">
        <v>-71</v>
      </c>
      <c r="M68" s="28">
        <v>-77</v>
      </c>
      <c r="N68" s="28">
        <v>-69</v>
      </c>
      <c r="O68" s="28">
        <v>35</v>
      </c>
      <c r="Q68" s="28">
        <v>-74</v>
      </c>
      <c r="R68" s="28">
        <v>-35</v>
      </c>
      <c r="S68" s="28">
        <v>-71</v>
      </c>
      <c r="T68" s="28">
        <v>-75</v>
      </c>
      <c r="U68" s="28">
        <v>-63</v>
      </c>
      <c r="V68" s="28">
        <v>35</v>
      </c>
    </row>
    <row r="69" spans="2:22" x14ac:dyDescent="0.3">
      <c r="B69" s="27">
        <v>43922</v>
      </c>
      <c r="C69" s="28">
        <v>-73</v>
      </c>
      <c r="D69" s="28">
        <v>-40</v>
      </c>
      <c r="E69" s="28">
        <v>-67</v>
      </c>
      <c r="F69" s="28">
        <v>-76</v>
      </c>
      <c r="G69" s="28">
        <v>-64</v>
      </c>
      <c r="H69" s="28">
        <v>33</v>
      </c>
      <c r="J69" s="28">
        <v>-77</v>
      </c>
      <c r="K69" s="28">
        <v>-47</v>
      </c>
      <c r="L69" s="28">
        <v>-77</v>
      </c>
      <c r="M69" s="28">
        <v>-79</v>
      </c>
      <c r="N69" s="28">
        <v>-70</v>
      </c>
      <c r="O69" s="28">
        <v>36</v>
      </c>
      <c r="Q69" s="28">
        <v>-72</v>
      </c>
      <c r="R69" s="28">
        <v>-33</v>
      </c>
      <c r="S69" s="28">
        <v>-62</v>
      </c>
      <c r="T69" s="28">
        <v>-73</v>
      </c>
      <c r="U69" s="28">
        <v>-63</v>
      </c>
      <c r="V69" s="28">
        <v>35</v>
      </c>
    </row>
    <row r="70" spans="2:22" x14ac:dyDescent="0.3">
      <c r="B70" s="12">
        <v>43923</v>
      </c>
      <c r="C70" s="28">
        <v>-70</v>
      </c>
      <c r="D70" s="28">
        <v>-35</v>
      </c>
      <c r="E70" s="28">
        <v>-57</v>
      </c>
      <c r="F70" s="28">
        <v>-74</v>
      </c>
      <c r="G70" s="28">
        <v>-64</v>
      </c>
      <c r="H70" s="28">
        <v>33</v>
      </c>
      <c r="J70" s="28">
        <v>-73</v>
      </c>
      <c r="K70" s="28">
        <v>-38</v>
      </c>
      <c r="L70" s="28">
        <v>-61</v>
      </c>
      <c r="M70" s="28">
        <v>-76</v>
      </c>
      <c r="N70" s="28">
        <v>-70</v>
      </c>
      <c r="O70" s="28">
        <v>35</v>
      </c>
      <c r="Q70" s="28">
        <v>-71</v>
      </c>
      <c r="R70" s="28">
        <v>-32</v>
      </c>
      <c r="S70" s="28">
        <v>-53</v>
      </c>
      <c r="T70" s="28">
        <v>-73</v>
      </c>
      <c r="U70" s="28">
        <v>-63</v>
      </c>
      <c r="V70" s="28">
        <v>35</v>
      </c>
    </row>
    <row r="71" spans="2:22" x14ac:dyDescent="0.3">
      <c r="B71" s="12">
        <v>43924</v>
      </c>
      <c r="C71" s="28">
        <v>-72</v>
      </c>
      <c r="D71" s="28">
        <v>-34</v>
      </c>
      <c r="E71" s="28">
        <v>-61</v>
      </c>
      <c r="F71" s="28">
        <v>-75</v>
      </c>
      <c r="G71" s="28">
        <v>-64</v>
      </c>
      <c r="H71" s="28">
        <v>36</v>
      </c>
      <c r="J71" s="28">
        <v>-75</v>
      </c>
      <c r="K71" s="28">
        <v>-36</v>
      </c>
      <c r="L71" s="28">
        <v>-64</v>
      </c>
      <c r="M71" s="28">
        <v>-77</v>
      </c>
      <c r="N71" s="28">
        <v>-69</v>
      </c>
      <c r="O71" s="28">
        <v>38</v>
      </c>
      <c r="Q71" s="28">
        <v>-74</v>
      </c>
      <c r="R71" s="28">
        <v>-31</v>
      </c>
      <c r="S71" s="28">
        <v>-58</v>
      </c>
      <c r="T71" s="28">
        <v>-74</v>
      </c>
      <c r="U71" s="28">
        <v>-63</v>
      </c>
      <c r="V71" s="28">
        <v>38</v>
      </c>
    </row>
    <row r="72" spans="2:22" x14ac:dyDescent="0.3">
      <c r="B72" s="12">
        <v>43925</v>
      </c>
      <c r="C72" s="28">
        <v>-78</v>
      </c>
      <c r="D72" s="28">
        <v>-44</v>
      </c>
      <c r="E72" s="28">
        <v>-78</v>
      </c>
      <c r="F72" s="28">
        <v>-75</v>
      </c>
      <c r="G72" s="28">
        <v>-55</v>
      </c>
      <c r="H72" s="28">
        <v>25</v>
      </c>
      <c r="J72" s="28">
        <v>-80</v>
      </c>
      <c r="K72" s="28">
        <v>-46</v>
      </c>
      <c r="L72" s="28">
        <v>-81</v>
      </c>
      <c r="M72" s="28">
        <v>-77</v>
      </c>
      <c r="N72" s="28">
        <v>-58</v>
      </c>
      <c r="O72" s="28">
        <v>26</v>
      </c>
      <c r="Q72" s="28">
        <v>-78</v>
      </c>
      <c r="R72" s="28">
        <v>-41</v>
      </c>
      <c r="S72" s="28">
        <v>-78</v>
      </c>
      <c r="T72" s="28">
        <v>-75</v>
      </c>
      <c r="U72" s="28">
        <v>-57</v>
      </c>
      <c r="V72" s="28">
        <v>27</v>
      </c>
    </row>
    <row r="73" spans="2:22" x14ac:dyDescent="0.3">
      <c r="B73" s="12">
        <v>43926</v>
      </c>
      <c r="C73" s="28">
        <v>-84</v>
      </c>
      <c r="D73" s="28">
        <v>-60</v>
      </c>
      <c r="E73" s="28">
        <v>-88</v>
      </c>
      <c r="F73" s="28">
        <v>-82</v>
      </c>
      <c r="G73" s="28">
        <v>-55</v>
      </c>
      <c r="H73" s="28">
        <v>23</v>
      </c>
      <c r="J73" s="28">
        <v>-85</v>
      </c>
      <c r="K73" s="28">
        <v>-59</v>
      </c>
      <c r="L73" s="28">
        <v>-89</v>
      </c>
      <c r="M73" s="28">
        <v>-83</v>
      </c>
      <c r="N73" s="28">
        <v>-58</v>
      </c>
      <c r="O73" s="28">
        <v>23</v>
      </c>
      <c r="Q73" s="28">
        <v>-84</v>
      </c>
      <c r="R73" s="28">
        <v>-59</v>
      </c>
      <c r="S73" s="28">
        <v>-90</v>
      </c>
      <c r="T73" s="28">
        <v>-83</v>
      </c>
      <c r="U73" s="28">
        <v>-55</v>
      </c>
      <c r="V73" s="28">
        <v>24</v>
      </c>
    </row>
    <row r="74" spans="2:22" x14ac:dyDescent="0.3">
      <c r="B74" s="12">
        <v>43927</v>
      </c>
      <c r="C74" s="28">
        <v>-72</v>
      </c>
      <c r="D74" s="28">
        <v>-39</v>
      </c>
      <c r="E74" s="28">
        <v>-69</v>
      </c>
      <c r="F74" s="28">
        <v>-77</v>
      </c>
      <c r="G74" s="28">
        <v>-64</v>
      </c>
      <c r="H74" s="28">
        <v>33</v>
      </c>
      <c r="J74" s="28">
        <v>-76</v>
      </c>
      <c r="K74" s="28">
        <v>-46</v>
      </c>
      <c r="L74" s="28">
        <v>-78</v>
      </c>
      <c r="M74" s="28">
        <v>-80</v>
      </c>
      <c r="N74" s="28">
        <v>-70</v>
      </c>
      <c r="O74" s="28">
        <v>37</v>
      </c>
      <c r="Q74" s="28">
        <v>-72</v>
      </c>
      <c r="R74" s="28">
        <v>-35</v>
      </c>
      <c r="S74" s="28">
        <v>-67</v>
      </c>
      <c r="T74" s="28">
        <v>-75</v>
      </c>
      <c r="U74" s="28">
        <v>-64</v>
      </c>
      <c r="V74" s="28">
        <v>34</v>
      </c>
    </row>
    <row r="75" spans="2:22" x14ac:dyDescent="0.3">
      <c r="B75" s="12">
        <v>43928</v>
      </c>
      <c r="C75" s="28">
        <v>-68</v>
      </c>
      <c r="D75" s="28">
        <v>-30</v>
      </c>
      <c r="E75" s="28">
        <v>-62</v>
      </c>
      <c r="F75" s="28">
        <v>-74</v>
      </c>
      <c r="G75" s="28">
        <v>-64</v>
      </c>
      <c r="H75" s="28">
        <v>32</v>
      </c>
      <c r="J75" s="28">
        <v>-72</v>
      </c>
      <c r="K75" s="28">
        <v>-35</v>
      </c>
      <c r="L75" s="28">
        <v>-66</v>
      </c>
      <c r="M75" s="28">
        <v>-77</v>
      </c>
      <c r="N75" s="28">
        <v>-70</v>
      </c>
      <c r="O75" s="28">
        <v>35</v>
      </c>
      <c r="Q75" s="28">
        <v>-69</v>
      </c>
      <c r="R75" s="28">
        <v>-27</v>
      </c>
      <c r="S75" s="28">
        <v>-60</v>
      </c>
      <c r="T75" s="28">
        <v>-72</v>
      </c>
      <c r="U75" s="28">
        <v>-64</v>
      </c>
      <c r="V75" s="28">
        <v>34</v>
      </c>
    </row>
    <row r="76" spans="2:22" x14ac:dyDescent="0.3">
      <c r="B76" s="12">
        <v>43929</v>
      </c>
      <c r="C76" s="28">
        <v>-67</v>
      </c>
      <c r="D76" s="28">
        <v>-27</v>
      </c>
      <c r="E76" s="28">
        <v>-58</v>
      </c>
      <c r="F76" s="28">
        <v>-72</v>
      </c>
      <c r="G76" s="28">
        <v>-63</v>
      </c>
      <c r="H76" s="28">
        <v>30</v>
      </c>
      <c r="J76" s="28">
        <v>-71</v>
      </c>
      <c r="K76" s="28">
        <v>-34</v>
      </c>
      <c r="L76" s="28">
        <v>-68</v>
      </c>
      <c r="M76" s="28">
        <v>-75</v>
      </c>
      <c r="N76" s="28">
        <v>-69</v>
      </c>
      <c r="O76" s="28">
        <v>34</v>
      </c>
      <c r="Q76" s="28">
        <v>-67</v>
      </c>
      <c r="R76" s="28">
        <v>-22</v>
      </c>
      <c r="S76" s="28">
        <v>-57</v>
      </c>
      <c r="T76" s="28">
        <v>-70</v>
      </c>
      <c r="U76" s="28">
        <v>-63</v>
      </c>
      <c r="V76" s="28">
        <v>32</v>
      </c>
    </row>
    <row r="77" spans="2:22" x14ac:dyDescent="0.3">
      <c r="B77" s="12">
        <v>43930</v>
      </c>
      <c r="C77" s="28">
        <v>-71</v>
      </c>
      <c r="D77" s="28">
        <v>-28</v>
      </c>
      <c r="E77" s="28">
        <v>-68</v>
      </c>
      <c r="F77" s="28">
        <v>-78</v>
      </c>
      <c r="G77" s="28">
        <v>-69</v>
      </c>
      <c r="H77" s="28">
        <v>35</v>
      </c>
      <c r="J77" s="28">
        <v>-74</v>
      </c>
      <c r="K77" s="28">
        <v>-34</v>
      </c>
      <c r="L77" s="28">
        <v>-73</v>
      </c>
      <c r="M77" s="28">
        <v>-81</v>
      </c>
      <c r="N77" s="28">
        <v>-74</v>
      </c>
      <c r="O77" s="28">
        <v>38</v>
      </c>
      <c r="Q77" s="28">
        <v>-71</v>
      </c>
      <c r="R77" s="28">
        <v>-25</v>
      </c>
      <c r="S77" s="28">
        <v>-65</v>
      </c>
      <c r="T77" s="28">
        <v>-77</v>
      </c>
      <c r="U77" s="28">
        <v>-68</v>
      </c>
      <c r="V77" s="28">
        <v>36</v>
      </c>
    </row>
    <row r="78" spans="2:22" x14ac:dyDescent="0.3">
      <c r="B78" s="12">
        <v>43931</v>
      </c>
      <c r="C78" s="28">
        <v>-81</v>
      </c>
      <c r="D78" s="28">
        <v>-45</v>
      </c>
      <c r="E78" s="28">
        <v>-70</v>
      </c>
      <c r="F78" s="28">
        <v>-85</v>
      </c>
      <c r="G78" s="28">
        <v>-84</v>
      </c>
      <c r="H78" s="28">
        <v>46</v>
      </c>
      <c r="J78" s="28">
        <v>-83</v>
      </c>
      <c r="K78" s="28">
        <v>-46</v>
      </c>
      <c r="L78" s="28">
        <v>-69</v>
      </c>
      <c r="M78" s="28">
        <v>-87</v>
      </c>
      <c r="N78" s="28">
        <v>-87</v>
      </c>
      <c r="O78" s="28">
        <v>48</v>
      </c>
      <c r="Q78" s="28">
        <v>-82</v>
      </c>
      <c r="R78" s="28">
        <v>-38</v>
      </c>
      <c r="S78" s="28">
        <v>-72</v>
      </c>
      <c r="T78" s="28">
        <v>-85</v>
      </c>
      <c r="U78" s="28">
        <v>-84</v>
      </c>
      <c r="V78" s="28">
        <v>50</v>
      </c>
    </row>
    <row r="79" spans="2:22" x14ac:dyDescent="0.3">
      <c r="B79" s="12">
        <v>43932</v>
      </c>
      <c r="C79" s="28">
        <v>-78</v>
      </c>
      <c r="D79" s="28">
        <v>-40</v>
      </c>
      <c r="E79" s="28">
        <v>-73</v>
      </c>
      <c r="F79" s="28">
        <v>-77</v>
      </c>
      <c r="G79" s="28">
        <v>-58</v>
      </c>
      <c r="H79" s="28">
        <v>26</v>
      </c>
      <c r="J79" s="28">
        <v>-80</v>
      </c>
      <c r="K79" s="28">
        <v>-41</v>
      </c>
      <c r="L79" s="28">
        <v>-73</v>
      </c>
      <c r="M79" s="28">
        <v>-79</v>
      </c>
      <c r="N79" s="28">
        <v>-62</v>
      </c>
      <c r="O79" s="28">
        <v>27</v>
      </c>
      <c r="Q79" s="28">
        <v>-79</v>
      </c>
      <c r="R79" s="28">
        <v>-38</v>
      </c>
      <c r="S79" s="28">
        <v>-76</v>
      </c>
      <c r="T79" s="28">
        <v>-77</v>
      </c>
      <c r="U79" s="28">
        <v>-60</v>
      </c>
      <c r="V79" s="28">
        <v>29</v>
      </c>
    </row>
    <row r="80" spans="2:22" x14ac:dyDescent="0.3">
      <c r="B80" s="12">
        <v>43933</v>
      </c>
      <c r="C80" s="28">
        <v>-86</v>
      </c>
      <c r="D80" s="28">
        <v>-83</v>
      </c>
      <c r="E80" s="28">
        <v>-79</v>
      </c>
      <c r="F80" s="28">
        <v>-81</v>
      </c>
      <c r="G80" s="28">
        <v>-56</v>
      </c>
      <c r="H80" s="28">
        <v>23</v>
      </c>
      <c r="J80" s="28">
        <v>-87</v>
      </c>
      <c r="K80" s="28">
        <v>-81</v>
      </c>
      <c r="L80" s="28">
        <v>-78</v>
      </c>
      <c r="M80" s="28">
        <v>-83</v>
      </c>
      <c r="N80" s="28">
        <v>-61</v>
      </c>
      <c r="O80" s="28">
        <v>23</v>
      </c>
      <c r="Q80" s="28">
        <v>-86</v>
      </c>
      <c r="R80" s="28">
        <v>-84</v>
      </c>
      <c r="S80" s="28">
        <v>-83</v>
      </c>
      <c r="T80" s="28">
        <v>-82</v>
      </c>
      <c r="U80" s="28">
        <v>-56</v>
      </c>
      <c r="V80" s="28">
        <v>24</v>
      </c>
    </row>
    <row r="81" spans="2:22" x14ac:dyDescent="0.3">
      <c r="B81" s="12">
        <v>43934</v>
      </c>
      <c r="C81" s="28">
        <v>-75</v>
      </c>
      <c r="D81" s="28">
        <v>-44</v>
      </c>
      <c r="E81" s="28">
        <v>-67</v>
      </c>
      <c r="F81" s="28">
        <v>-80</v>
      </c>
      <c r="G81" s="28">
        <v>-72</v>
      </c>
      <c r="H81" s="28">
        <v>37</v>
      </c>
      <c r="J81" s="28">
        <v>-76</v>
      </c>
      <c r="K81" s="28">
        <v>-43</v>
      </c>
      <c r="L81" s="28">
        <v>-71</v>
      </c>
      <c r="M81" s="28">
        <v>-82</v>
      </c>
      <c r="N81" s="28">
        <v>-73</v>
      </c>
      <c r="O81" s="28">
        <v>38</v>
      </c>
      <c r="Q81" s="28">
        <v>-79</v>
      </c>
      <c r="R81" s="28">
        <v>-46</v>
      </c>
      <c r="S81" s="28">
        <v>-67</v>
      </c>
      <c r="T81" s="28">
        <v>-81</v>
      </c>
      <c r="U81" s="28">
        <v>-77</v>
      </c>
      <c r="V81" s="28">
        <v>41</v>
      </c>
    </row>
    <row r="82" spans="2:22" x14ac:dyDescent="0.3">
      <c r="B82" s="12">
        <v>43935</v>
      </c>
      <c r="C82" s="28">
        <v>-68</v>
      </c>
      <c r="D82" s="28">
        <v>-33</v>
      </c>
      <c r="E82" s="28">
        <v>-61</v>
      </c>
      <c r="F82" s="28">
        <v>-73</v>
      </c>
      <c r="G82" s="28">
        <v>-62</v>
      </c>
      <c r="H82" s="28">
        <v>31</v>
      </c>
      <c r="J82" s="28">
        <v>-72</v>
      </c>
      <c r="K82" s="28">
        <v>-39</v>
      </c>
      <c r="L82" s="28">
        <v>-70</v>
      </c>
      <c r="M82" s="28">
        <v>-77</v>
      </c>
      <c r="N82" s="28">
        <v>-68</v>
      </c>
      <c r="O82" s="28">
        <v>35</v>
      </c>
      <c r="Q82" s="28">
        <v>-67</v>
      </c>
      <c r="R82" s="28">
        <v>-28</v>
      </c>
      <c r="S82" s="28">
        <v>-48</v>
      </c>
      <c r="T82" s="28">
        <v>-69</v>
      </c>
      <c r="U82" s="28">
        <v>-62</v>
      </c>
      <c r="V82" s="28">
        <v>32</v>
      </c>
    </row>
    <row r="83" spans="2:22" x14ac:dyDescent="0.3">
      <c r="B83" s="12">
        <v>43936</v>
      </c>
      <c r="C83" s="28">
        <v>-69</v>
      </c>
      <c r="D83" s="28">
        <v>-35</v>
      </c>
      <c r="E83" s="28">
        <v>-62</v>
      </c>
      <c r="F83" s="28">
        <v>-73</v>
      </c>
      <c r="G83" s="28">
        <v>-63</v>
      </c>
      <c r="H83" s="28">
        <v>32</v>
      </c>
      <c r="J83" s="28">
        <v>-72</v>
      </c>
      <c r="K83" s="28">
        <v>-39</v>
      </c>
      <c r="L83" s="28">
        <v>-67</v>
      </c>
      <c r="M83" s="28">
        <v>-76</v>
      </c>
      <c r="N83" s="28">
        <v>-69</v>
      </c>
      <c r="O83" s="28">
        <v>35</v>
      </c>
      <c r="Q83" s="28">
        <v>-69</v>
      </c>
      <c r="R83" s="28">
        <v>-32</v>
      </c>
      <c r="S83" s="28">
        <v>-61</v>
      </c>
      <c r="T83" s="28">
        <v>-72</v>
      </c>
      <c r="U83" s="28">
        <v>-62</v>
      </c>
      <c r="V83" s="28">
        <v>34</v>
      </c>
    </row>
    <row r="84" spans="2:22" x14ac:dyDescent="0.3">
      <c r="B84" s="12">
        <v>43937</v>
      </c>
      <c r="C84" s="28">
        <v>-69</v>
      </c>
      <c r="D84" s="28">
        <v>-34</v>
      </c>
      <c r="E84" s="28">
        <v>-64</v>
      </c>
      <c r="F84" s="28">
        <v>-75</v>
      </c>
      <c r="G84" s="28">
        <v>-63</v>
      </c>
      <c r="H84" s="28">
        <v>33</v>
      </c>
      <c r="J84" s="28">
        <v>-73</v>
      </c>
      <c r="K84" s="28">
        <v>-39</v>
      </c>
      <c r="L84" s="28">
        <v>-71</v>
      </c>
      <c r="M84" s="28">
        <v>-78</v>
      </c>
      <c r="N84" s="28">
        <v>-69</v>
      </c>
      <c r="O84" s="28">
        <v>36</v>
      </c>
      <c r="Q84" s="28">
        <v>-69</v>
      </c>
      <c r="R84" s="28">
        <v>-30</v>
      </c>
      <c r="S84" s="28">
        <v>-59</v>
      </c>
      <c r="T84" s="28">
        <v>-73</v>
      </c>
      <c r="U84" s="28">
        <v>-62</v>
      </c>
      <c r="V84" s="28">
        <v>34</v>
      </c>
    </row>
    <row r="85" spans="2:22" x14ac:dyDescent="0.3">
      <c r="B85" s="12">
        <v>43938</v>
      </c>
      <c r="C85" s="28">
        <v>-69</v>
      </c>
      <c r="D85" s="28">
        <v>-30</v>
      </c>
      <c r="E85" s="28">
        <v>-58</v>
      </c>
      <c r="F85" s="28">
        <v>-73</v>
      </c>
      <c r="G85" s="28">
        <v>-62</v>
      </c>
      <c r="H85" s="28">
        <v>35</v>
      </c>
      <c r="J85" s="28">
        <v>-72</v>
      </c>
      <c r="K85" s="28">
        <v>-32</v>
      </c>
      <c r="L85" s="28">
        <v>-59</v>
      </c>
      <c r="M85" s="28">
        <v>-76</v>
      </c>
      <c r="N85" s="28">
        <v>-68</v>
      </c>
      <c r="O85" s="28">
        <v>38</v>
      </c>
      <c r="Q85" s="28">
        <v>-71</v>
      </c>
      <c r="R85" s="28">
        <v>-28</v>
      </c>
      <c r="S85" s="28">
        <v>-56</v>
      </c>
      <c r="T85" s="28">
        <v>-73</v>
      </c>
      <c r="U85" s="28">
        <v>-61</v>
      </c>
      <c r="V85" s="28">
        <v>38</v>
      </c>
    </row>
    <row r="87" spans="2:22" x14ac:dyDescent="0.3">
      <c r="B87" s="51" t="s">
        <v>115</v>
      </c>
      <c r="C87" s="52"/>
      <c r="D87" s="52"/>
      <c r="E87" s="52"/>
      <c r="F87" s="53"/>
      <c r="G87" s="53"/>
      <c r="H87" s="52"/>
    </row>
  </sheetData>
  <mergeCells count="6">
    <mergeCell ref="B2:T2"/>
    <mergeCell ref="B7:H7"/>
    <mergeCell ref="B4:V4"/>
    <mergeCell ref="G5:Q5"/>
    <mergeCell ref="J7:O7"/>
    <mergeCell ref="Q7:V7"/>
  </mergeCells>
  <pageMargins left="0.7" right="0.7" top="0.75" bottom="0.75" header="0.3" footer="0.3"/>
  <pageSetup paperSize="9" orientation="portrait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8</vt:i4>
      </vt:variant>
    </vt:vector>
  </HeadingPairs>
  <TitlesOfParts>
    <vt:vector size="8" baseType="lpstr">
      <vt:lpstr>Índice</vt:lpstr>
      <vt:lpstr>Indicadores Diários</vt:lpstr>
      <vt:lpstr>Indicadores Semanais</vt:lpstr>
      <vt:lpstr>Indicadores mensais</vt:lpstr>
      <vt:lpstr>Indicadores Trimestrais</vt:lpstr>
      <vt:lpstr>Previsões</vt:lpstr>
      <vt:lpstr>Inquérito Excecional INE_BdP</vt:lpstr>
      <vt:lpstr>Indicadores Diários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(GEE) Eva Pereira</dc:creator>
  <cp:lastModifiedBy>(GEE) Eva Pereira</cp:lastModifiedBy>
  <cp:lastPrinted>2020-04-21T15:18:29Z</cp:lastPrinted>
  <dcterms:created xsi:type="dcterms:W3CDTF">2020-04-17T16:26:13Z</dcterms:created>
  <dcterms:modified xsi:type="dcterms:W3CDTF">2021-09-16T13:15:42Z</dcterms:modified>
</cp:coreProperties>
</file>